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eschuk\Documents\work-fsl\budget-state\2021\zmini\zp____-sistem\utoch\"/>
    </mc:Choice>
  </mc:AlternateContent>
  <bookViews>
    <workbookView xWindow="0" yWindow="0" windowWidth="23040" windowHeight="8616"/>
  </bookViews>
  <sheets>
    <sheet name="дод2" sheetId="1" r:id="rId1"/>
  </sheets>
  <definedNames>
    <definedName name="q">дод2!$A$2:$S$8</definedName>
    <definedName name="qq">дод2!$A$2:$N$8</definedName>
    <definedName name="_xlnm.Print_Titles" localSheetId="0">дод2!$6:$8</definedName>
    <definedName name="_xlnm.Print_Titles">#REF!</definedName>
    <definedName name="_xlnm.Print_Area" localSheetId="0">дод2!$A$1:$N$76</definedName>
    <definedName name="_xlnm.Print_Area">дод2!$A$2:$N$8</definedName>
  </definedNames>
  <calcPr calcId="162913"/>
</workbook>
</file>

<file path=xl/calcChain.xml><?xml version="1.0" encoding="utf-8"?>
<calcChain xmlns="http://schemas.openxmlformats.org/spreadsheetml/2006/main">
  <c r="E9" i="1" l="1"/>
  <c r="H9" i="1"/>
  <c r="F9" i="1"/>
  <c r="G48" i="1"/>
  <c r="F48" i="1"/>
  <c r="E48" i="1"/>
  <c r="E49" i="1"/>
  <c r="F46" i="1"/>
  <c r="N50" i="1"/>
  <c r="N51" i="1"/>
  <c r="D9" i="1" l="1"/>
  <c r="N9" i="1" s="1"/>
  <c r="E53" i="1"/>
  <c r="E52" i="1" s="1"/>
  <c r="M52" i="1"/>
  <c r="L52" i="1"/>
  <c r="K52" i="1"/>
  <c r="J52" i="1"/>
  <c r="I52" i="1"/>
  <c r="H52" i="1"/>
  <c r="G52" i="1"/>
  <c r="F52" i="1"/>
  <c r="D49" i="1"/>
  <c r="N49" i="1" s="1"/>
  <c r="D48" i="1"/>
  <c r="N48" i="1" s="1"/>
  <c r="F47" i="1"/>
  <c r="G47" i="1"/>
  <c r="H47" i="1"/>
  <c r="N65" i="1"/>
  <c r="N66" i="1"/>
  <c r="N67" i="1"/>
  <c r="N64" i="1"/>
  <c r="I45" i="1"/>
  <c r="J45" i="1"/>
  <c r="K45" i="1"/>
  <c r="L45" i="1"/>
  <c r="M45" i="1"/>
  <c r="E46" i="1"/>
  <c r="D46" i="1" s="1"/>
  <c r="N46" i="1" s="1"/>
  <c r="F45" i="1"/>
  <c r="G45" i="1"/>
  <c r="H45" i="1"/>
  <c r="D43" i="1"/>
  <c r="N43" i="1" s="1"/>
  <c r="D44" i="1"/>
  <c r="N44" i="1" s="1"/>
  <c r="D42" i="1"/>
  <c r="N42" i="1" s="1"/>
  <c r="D53" i="1" l="1"/>
  <c r="N53" i="1" s="1"/>
  <c r="E47" i="1"/>
  <c r="D47" i="1" s="1"/>
  <c r="N47" i="1" s="1"/>
  <c r="E45" i="1"/>
  <c r="D45" i="1" s="1"/>
  <c r="N45" i="1" s="1"/>
  <c r="N41" i="1"/>
  <c r="N40" i="1"/>
  <c r="D52" i="1" l="1"/>
  <c r="N52" i="1" s="1"/>
</calcChain>
</file>

<file path=xl/sharedStrings.xml><?xml version="1.0" encoding="utf-8"?>
<sst xmlns="http://schemas.openxmlformats.org/spreadsheetml/2006/main" count="180" uniqueCount="153">
  <si>
    <t xml:space="preserve">Код функціональної  класифікації видатків та кредитування  бюджету </t>
  </si>
  <si>
    <t>Загальний фонд</t>
  </si>
  <si>
    <t xml:space="preserve">Код програмної класифікації видатків та кредитування державного бюджету </t>
  </si>
  <si>
    <t>з них:</t>
  </si>
  <si>
    <t>Разом:</t>
  </si>
  <si>
    <t>3510000</t>
  </si>
  <si>
    <t>3511000</t>
  </si>
  <si>
    <t>Спеціальний фонд</t>
  </si>
  <si>
    <t>Міністерство фінансів України (загальнодержавні видатки та кредитування)</t>
  </si>
  <si>
    <t>Всього:</t>
  </si>
  <si>
    <t>(тис. грн)</t>
  </si>
  <si>
    <t>0300000</t>
  </si>
  <si>
    <t>Державне управління справами</t>
  </si>
  <si>
    <t>0301000</t>
  </si>
  <si>
    <t>Апарат Державного управління справами</t>
  </si>
  <si>
    <t>1510000</t>
  </si>
  <si>
    <t>Міністерство у справах ветеранів України (загальнодержавні видатки та кредитування)</t>
  </si>
  <si>
    <t>1511000</t>
  </si>
  <si>
    <t>1511050</t>
  </si>
  <si>
    <t>0180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</si>
  <si>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захисту», та які потребують поліпшення житлових умов</t>
  </si>
  <si>
    <t>1511070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</si>
  <si>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 абзаці чотирнадцятому пункту 1 статті 10 Закону України «Про статус ветеранів війни, гарантії їх соціального захисту», для осіб з інвалідністю I-II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</si>
  <si>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2100000</t>
  </si>
  <si>
    <t>Міністерство оборони України</t>
  </si>
  <si>
    <t>2101000</t>
  </si>
  <si>
    <t>Апарат Міністерства оборони України</t>
  </si>
  <si>
    <t>2101020</t>
  </si>
  <si>
    <t>0210</t>
  </si>
  <si>
    <t>Забезпечення діяльності Збройних Сил України, підготовка кадрів і військ, медичне забезпечення особового складу, ветеранів військової служби та членів їхніх сімей, ветеранів війни</t>
  </si>
  <si>
    <t>2101150</t>
  </si>
  <si>
    <t>Розвиток, закупівля, модернізація та ремонт озброєння, військової техніки, засобів та обладнання</t>
  </si>
  <si>
    <t>2101190</t>
  </si>
  <si>
    <t>1060</t>
  </si>
  <si>
    <t>Будівництво (придбання) житла для військовослужбовців Збройних Сил України</t>
  </si>
  <si>
    <t>2300000</t>
  </si>
  <si>
    <t>Міністерство охорони здоров'я України</t>
  </si>
  <si>
    <t>2308000</t>
  </si>
  <si>
    <t>Національна служба здоров’я України</t>
  </si>
  <si>
    <t>2308060</t>
  </si>
  <si>
    <t>0763</t>
  </si>
  <si>
    <t>Реалізація програми державних гарантій медичного обслуговування населення</t>
  </si>
  <si>
    <t>2400000</t>
  </si>
  <si>
    <t>Міністерство енергетики України</t>
  </si>
  <si>
    <t>2401000</t>
  </si>
  <si>
    <t>Апарат Міністерства енергетики України</t>
  </si>
  <si>
    <t>2401590</t>
  </si>
  <si>
    <t>0431</t>
  </si>
  <si>
    <t>Реструктуризація вугільної галузі</t>
  </si>
  <si>
    <t>2500000</t>
  </si>
  <si>
    <t>Міністерство соціальної політики України</t>
  </si>
  <si>
    <t>2501000</t>
  </si>
  <si>
    <t>Апарат Міністерства соціальної політики України</t>
  </si>
  <si>
    <t>2501230</t>
  </si>
  <si>
    <t>Виплата пільг і житлових субсидій громадянам на оплату житлово-комунальних послуг, придбання твердого та рідкого пічного побутового палива і скрапленого газу у грошовій формі</t>
  </si>
  <si>
    <t>3110000</t>
  </si>
  <si>
    <t>Державне агентство автомобільних доріг України</t>
  </si>
  <si>
    <t>3111000</t>
  </si>
  <si>
    <t>Апарат Державного агентства автомобільних доріг України</t>
  </si>
  <si>
    <t>3111020</t>
  </si>
  <si>
    <t>0456</t>
  </si>
  <si>
    <t>Розвиток мережі та утримання автомобільних доріг загального користування державного значення</t>
  </si>
  <si>
    <t>3511100</t>
  </si>
  <si>
    <t>Субвенція з державного бюджету місцевим бюджетам на реалізацію інфраструктурних проектів та розвиток об'єктів соціально-культурної сфери</t>
  </si>
  <si>
    <t>3511210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</si>
  <si>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</si>
  <si>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6500000</t>
  </si>
  <si>
    <t>Рада національної безпеки і оборони України</t>
  </si>
  <si>
    <t>6501000</t>
  </si>
  <si>
    <t>Апарат Ради національної безпеки і оборони України</t>
  </si>
  <si>
    <t>6501070</t>
  </si>
  <si>
    <t>0350</t>
  </si>
  <si>
    <t>Інформаційно-аналітичне забезпечення діяльності у сфері інформаційної безпеки України</t>
  </si>
  <si>
    <t>6620000</t>
  </si>
  <si>
    <t>Служба зовнішньої розвідки України</t>
  </si>
  <si>
    <t>6621000</t>
  </si>
  <si>
    <t>6621010</t>
  </si>
  <si>
    <t xml:space="preserve">Забезпечення розвідувальної діяльності у сфері безпеки держави, спеціального захисту державних представництв за кордоном та діяльності підрозділів системи Служби зовнішньої розвідки України  </t>
  </si>
  <si>
    <t>0301010</t>
  </si>
  <si>
    <t>0111</t>
  </si>
  <si>
    <t>Обслуговування та організаційне, інформаційно-аналітичне, матеріально-технічне забезпечення діяльності Президента України та Офісу Президента України</t>
  </si>
  <si>
    <t>2800000</t>
  </si>
  <si>
    <t>Міністерство аграрної політики та продовольства України</t>
  </si>
  <si>
    <t>0421</t>
  </si>
  <si>
    <t>2803000</t>
  </si>
  <si>
    <t>Державна служба України з питань геодезії, картографії та кадастру</t>
  </si>
  <si>
    <t>2803620</t>
  </si>
  <si>
    <t>Проведення інвентаризації земель та оновлення картографічної основи Державного земельного кадастру</t>
  </si>
  <si>
    <t>0410000</t>
  </si>
  <si>
    <t>Господарсько-фінансовий департамент Секретаріату Кабінету Міністрів України</t>
  </si>
  <si>
    <t>0411000</t>
  </si>
  <si>
    <t>Секретаріат Кабінету Міністрів України</t>
  </si>
  <si>
    <t>0411070</t>
  </si>
  <si>
    <t>0830</t>
  </si>
  <si>
    <t>Фінансова підтримка газети "Урядовий кур'єр"</t>
  </si>
  <si>
    <t>2301000</t>
  </si>
  <si>
    <t>Апарат Міністерства охорони здоров'я України</t>
  </si>
  <si>
    <t>2301220</t>
  </si>
  <si>
    <t>Розвиток системи екстреної медичної допомоги та модернізація і оновлення матеріально-технічної бази закладів охорони здоров'я</t>
  </si>
  <si>
    <t>2803010</t>
  </si>
  <si>
    <t>Керівництво та управління у сфері геодезії, картографії та кадастру</t>
  </si>
  <si>
    <t>3600000</t>
  </si>
  <si>
    <t>Міністерство юстиції України</t>
  </si>
  <si>
    <t>3601000</t>
  </si>
  <si>
    <t>Апарат Міністерства юстиції України</t>
  </si>
  <si>
    <t>3601020</t>
  </si>
  <si>
    <t>0340</t>
  </si>
  <si>
    <t>Виконання покарань установами і органами Державної кримінально-виконавчої служби України</t>
  </si>
  <si>
    <t>6520000</t>
  </si>
  <si>
    <t>Служба безпеки України</t>
  </si>
  <si>
    <t>6521000</t>
  </si>
  <si>
    <t>Центральне управління Служби безпеки України</t>
  </si>
  <si>
    <t>6521010</t>
  </si>
  <si>
    <t>Забезпечення заходів у сфері безпеки держави та діяльності органів системи Служби безпеки України</t>
  </si>
  <si>
    <t>Зміни до додатка № 3 до Закону України "Про Державний бюджет України на 2021 рік"
"Розподіл видатків Державного бюджету України на 2021 рік"</t>
  </si>
  <si>
    <t>3100000</t>
  </si>
  <si>
    <t>Міністерство інфраструктури України</t>
  </si>
  <si>
    <t>3101000</t>
  </si>
  <si>
    <t>Апарат Міністерства інфраструктури України</t>
  </si>
  <si>
    <t>0454</t>
  </si>
  <si>
    <t>Поповнення статутного капіталу Державного авіаційного підприємства "Україна"</t>
  </si>
  <si>
    <t>Поповнення статутного капіталу Державного підприємства "Міжнародний аеропорт "Бориспіль"</t>
  </si>
  <si>
    <t>3103000</t>
  </si>
  <si>
    <t>Державна служба морського та річкового транспорту України</t>
  </si>
  <si>
    <t>3103010</t>
  </si>
  <si>
    <t>0452</t>
  </si>
  <si>
    <t>Керівництво та управління у сферах морського та річкового транспорту</t>
  </si>
  <si>
    <t>3109000</t>
  </si>
  <si>
    <t>Державна служба України з безпеки на транспорті</t>
  </si>
  <si>
    <t>3109010</t>
  </si>
  <si>
    <t>0451</t>
  </si>
  <si>
    <t>Здійснення державного контролю з питань безпеки на транспорті</t>
  </si>
  <si>
    <t>3800000</t>
  </si>
  <si>
    <t>Міністерство культури та інформаційної політики України</t>
  </si>
  <si>
    <t>3804000</t>
  </si>
  <si>
    <t>Державне агентство розвитку туризму України</t>
  </si>
  <si>
    <t>3804010</t>
  </si>
  <si>
    <t>0829</t>
  </si>
  <si>
    <t>Керівництво та управління у сфері розвитку туризму</t>
  </si>
  <si>
    <t>3804020</t>
  </si>
  <si>
    <t>Розкриття туристичного потенціалу України</t>
  </si>
  <si>
    <t>Додаток № 2 
до Закону України
"Про внесення змін до Закону України
"Про Державний бюджет України на 2021 рік"
 щодо реалізації соціальних заходів та інфраструктурних проектів"</t>
  </si>
  <si>
    <t>Всього</t>
  </si>
  <si>
    <t>видатки споживання</t>
  </si>
  <si>
    <t>видатки розвитку</t>
  </si>
  <si>
    <t>оплата 
праці</t>
  </si>
  <si>
    <t>комунальні послуги та енергоносії</t>
  </si>
  <si>
    <t xml:space="preserve">Найменування згідно з відомчою і програмною 
класифікаціями видатків та кредитування  державного бюджету  </t>
  </si>
  <si>
    <t>3107000</t>
  </si>
  <si>
    <t>Державне агентство інфраструктурних проектів України</t>
  </si>
  <si>
    <t>3107030</t>
  </si>
  <si>
    <t>Проектування та будівництво аеродрому Міжнародного аеропорту «Дніпропетровськ» (шляхом поповнення статутного капіталу державного підприємства, що входить до сфери управління відповідального виконавця бюджетної програми Укрінфрапроект)</t>
  </si>
  <si>
    <t>Поповнення статутного капіталу державного підприємства "Укрсервіс Мінтрансу"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</si>
</sst>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0"/>
      <name val="Arial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5" fillId="0" borderId="0"/>
    <xf numFmtId="0" fontId="16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/>
    </xf>
    <xf numFmtId="0" fontId="1" fillId="0" borderId="0" xfId="0" applyNumberFormat="1" applyFont="1" applyFill="1" applyAlignment="1" applyProtection="1">
      <alignment horizontal="centerContinuous" wrapText="1"/>
    </xf>
    <xf numFmtId="0" fontId="2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vertical="top"/>
    </xf>
    <xf numFmtId="0" fontId="3" fillId="2" borderId="2" xfId="0" applyFont="1" applyFill="1" applyBorder="1" applyAlignment="1">
      <alignment vertical="top"/>
    </xf>
    <xf numFmtId="164" fontId="5" fillId="0" borderId="2" xfId="0" applyNumberFormat="1" applyFont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vertical="top" wrapText="1" readingOrder="1"/>
    </xf>
    <xf numFmtId="0" fontId="13" fillId="0" borderId="7" xfId="0" applyNumberFormat="1" applyFont="1" applyFill="1" applyBorder="1" applyAlignment="1" applyProtection="1">
      <alignment horizontal="center" vertical="top" wrapText="1"/>
    </xf>
    <xf numFmtId="0" fontId="13" fillId="0" borderId="6" xfId="0" applyNumberFormat="1" applyFont="1" applyFill="1" applyBorder="1" applyAlignment="1" applyProtection="1">
      <alignment horizontal="center" vertical="top" wrapText="1"/>
    </xf>
    <xf numFmtId="0" fontId="13" fillId="0" borderId="8" xfId="0" applyNumberFormat="1" applyFont="1" applyFill="1" applyBorder="1" applyAlignment="1" applyProtection="1">
      <alignment horizontal="center" vertical="top" wrapText="1"/>
    </xf>
    <xf numFmtId="0" fontId="17" fillId="0" borderId="2" xfId="0" applyFont="1" applyFill="1" applyBorder="1" applyAlignment="1" applyProtection="1">
      <alignment horizontal="center" vertical="top"/>
    </xf>
    <xf numFmtId="0" fontId="17" fillId="0" borderId="2" xfId="0" applyFont="1" applyFill="1" applyBorder="1" applyAlignment="1" applyProtection="1">
      <alignment horizontal="left" vertical="top" wrapText="1"/>
    </xf>
    <xf numFmtId="164" fontId="17" fillId="0" borderId="2" xfId="0" applyNumberFormat="1" applyFont="1" applyFill="1" applyBorder="1" applyAlignment="1" applyProtection="1">
      <alignment vertical="top"/>
    </xf>
    <xf numFmtId="0" fontId="18" fillId="0" borderId="2" xfId="0" applyFont="1" applyBorder="1" applyAlignment="1">
      <alignment horizontal="center" vertical="top"/>
    </xf>
    <xf numFmtId="0" fontId="18" fillId="0" borderId="2" xfId="0" applyFont="1" applyFill="1" applyBorder="1" applyAlignment="1" applyProtection="1">
      <alignment horizontal="left" vertical="top" wrapText="1"/>
    </xf>
    <xf numFmtId="0" fontId="14" fillId="0" borderId="2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164" fontId="14" fillId="0" borderId="2" xfId="0" applyNumberFormat="1" applyFont="1" applyBorder="1" applyAlignment="1">
      <alignment vertical="top" wrapText="1"/>
    </xf>
    <xf numFmtId="164" fontId="14" fillId="0" borderId="2" xfId="0" applyNumberFormat="1" applyFont="1" applyFill="1" applyBorder="1" applyAlignment="1" applyProtection="1">
      <alignment vertical="top"/>
    </xf>
    <xf numFmtId="0" fontId="19" fillId="0" borderId="2" xfId="0" applyFont="1" applyBorder="1" applyAlignment="1">
      <alignment horizontal="left" vertical="top" wrapText="1"/>
    </xf>
    <xf numFmtId="164" fontId="17" fillId="0" borderId="2" xfId="0" applyNumberFormat="1" applyFont="1" applyBorder="1" applyAlignment="1">
      <alignment vertical="top" wrapText="1"/>
    </xf>
    <xf numFmtId="164" fontId="20" fillId="0" borderId="2" xfId="0" applyNumberFormat="1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49" fontId="14" fillId="0" borderId="2" xfId="0" applyNumberFormat="1" applyFont="1" applyBorder="1" applyAlignment="1">
      <alignment horizontal="center" vertical="top" wrapText="1"/>
    </xf>
    <xf numFmtId="164" fontId="5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0" fontId="9" fillId="0" borderId="0" xfId="0" applyFont="1" applyAlignment="1">
      <alignment horizontal="center" vertical="top" wrapText="1" readingOrder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center" vertical="top" wrapText="1"/>
    </xf>
    <xf numFmtId="0" fontId="13" fillId="0" borderId="8" xfId="0" applyNumberFormat="1" applyFont="1" applyFill="1" applyBorder="1" applyAlignment="1" applyProtection="1">
      <alignment horizontal="center" vertical="top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</cellXfs>
  <cellStyles count="4">
    <cellStyle name="Звичайний" xfId="0" builtinId="0"/>
    <cellStyle name="Звичайний 2" xfId="2"/>
    <cellStyle name="Звичайний 3" xfId="3"/>
    <cellStyle name="Звичайний 5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77"/>
  <sheetViews>
    <sheetView showZeros="0" tabSelected="1" topLeftCell="A40" zoomScale="85" zoomScaleNormal="85" zoomScaleSheetLayoutView="100" workbookViewId="0">
      <selection activeCell="E46" sqref="E46"/>
    </sheetView>
  </sheetViews>
  <sheetFormatPr defaultColWidth="9.109375" defaultRowHeight="13.2" x14ac:dyDescent="0.25"/>
  <cols>
    <col min="1" max="1" width="10.109375" style="1" customWidth="1"/>
    <col min="2" max="2" width="10.44140625" style="1" customWidth="1"/>
    <col min="3" max="3" width="47.5546875" style="1" customWidth="1"/>
    <col min="4" max="5" width="14" style="1" customWidth="1"/>
    <col min="6" max="7" width="14.109375" style="1" customWidth="1"/>
    <col min="8" max="8" width="14" style="1" customWidth="1"/>
    <col min="9" max="13" width="14.109375" style="1" customWidth="1"/>
    <col min="14" max="14" width="14.5546875" style="1" customWidth="1"/>
    <col min="15" max="15" width="4.44140625" style="1" customWidth="1"/>
    <col min="16" max="16" width="11.33203125" style="1" customWidth="1"/>
    <col min="17" max="17" width="13.44140625" style="1" customWidth="1"/>
    <col min="18" max="19" width="12.88671875" style="1" customWidth="1"/>
    <col min="20" max="16384" width="9.109375" style="1"/>
  </cols>
  <sheetData>
    <row r="2" spans="1:18" ht="79.2" customHeight="1" x14ac:dyDescent="0.25">
      <c r="H2" s="12"/>
      <c r="I2" s="12"/>
      <c r="J2" s="37" t="s">
        <v>141</v>
      </c>
      <c r="K2" s="37"/>
      <c r="L2" s="37"/>
      <c r="M2" s="37"/>
      <c r="N2" s="37"/>
    </row>
    <row r="3" spans="1:18" ht="21.6" customHeight="1" x14ac:dyDescent="0.25">
      <c r="L3" s="3"/>
      <c r="M3" s="2"/>
      <c r="N3" s="2"/>
    </row>
    <row r="4" spans="1:18" ht="54.6" customHeight="1" x14ac:dyDescent="0.25">
      <c r="A4" s="42" t="s">
        <v>114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8" s="4" customFormat="1" ht="19.8" customHeight="1" x14ac:dyDescent="0.25">
      <c r="N5" s="6" t="s">
        <v>10</v>
      </c>
      <c r="R5" s="1"/>
    </row>
    <row r="6" spans="1:18" s="4" customFormat="1" ht="26.4" customHeight="1" x14ac:dyDescent="0.25">
      <c r="A6" s="44" t="s">
        <v>2</v>
      </c>
      <c r="B6" s="44" t="s">
        <v>0</v>
      </c>
      <c r="C6" s="45" t="s">
        <v>147</v>
      </c>
      <c r="D6" s="38" t="s">
        <v>1</v>
      </c>
      <c r="E6" s="39"/>
      <c r="F6" s="40"/>
      <c r="G6" s="40"/>
      <c r="H6" s="41"/>
      <c r="I6" s="40" t="s">
        <v>7</v>
      </c>
      <c r="J6" s="39"/>
      <c r="K6" s="40"/>
      <c r="L6" s="40"/>
      <c r="M6" s="39"/>
      <c r="N6" s="46" t="s">
        <v>4</v>
      </c>
      <c r="R6" s="1"/>
    </row>
    <row r="7" spans="1:18" s="4" customFormat="1" ht="21.6" customHeight="1" x14ac:dyDescent="0.25">
      <c r="A7" s="44"/>
      <c r="B7" s="44"/>
      <c r="C7" s="45"/>
      <c r="D7" s="50" t="s">
        <v>142</v>
      </c>
      <c r="E7" s="47" t="s">
        <v>143</v>
      </c>
      <c r="F7" s="48" t="s">
        <v>3</v>
      </c>
      <c r="G7" s="49"/>
      <c r="H7" s="47" t="s">
        <v>144</v>
      </c>
      <c r="I7" s="50" t="s">
        <v>142</v>
      </c>
      <c r="J7" s="47" t="s">
        <v>143</v>
      </c>
      <c r="K7" s="48" t="s">
        <v>3</v>
      </c>
      <c r="L7" s="49"/>
      <c r="M7" s="47" t="s">
        <v>144</v>
      </c>
      <c r="N7" s="46"/>
      <c r="R7" s="1"/>
    </row>
    <row r="8" spans="1:18" ht="52.2" customHeight="1" x14ac:dyDescent="0.25">
      <c r="A8" s="44"/>
      <c r="B8" s="44"/>
      <c r="C8" s="45"/>
      <c r="D8" s="51"/>
      <c r="E8" s="47"/>
      <c r="F8" s="13" t="s">
        <v>145</v>
      </c>
      <c r="G8" s="14" t="s">
        <v>146</v>
      </c>
      <c r="H8" s="47"/>
      <c r="I8" s="50"/>
      <c r="J8" s="47"/>
      <c r="K8" s="14" t="s">
        <v>145</v>
      </c>
      <c r="L8" s="15" t="s">
        <v>146</v>
      </c>
      <c r="M8" s="47"/>
      <c r="N8" s="46"/>
      <c r="O8" s="5"/>
    </row>
    <row r="9" spans="1:18" ht="25.8" customHeight="1" x14ac:dyDescent="0.25">
      <c r="A9" s="7"/>
      <c r="B9" s="8"/>
      <c r="C9" s="10" t="s">
        <v>9</v>
      </c>
      <c r="D9" s="36">
        <f>1244556057.8+660667</f>
        <v>1245216724.8</v>
      </c>
      <c r="E9" s="36">
        <f>1106557032.5+54092</f>
        <v>1106611124.5</v>
      </c>
      <c r="F9" s="36">
        <f>211555101.3+15500+3550</f>
        <v>211574151.30000001</v>
      </c>
      <c r="G9" s="36">
        <v>8416304.8000000007</v>
      </c>
      <c r="H9" s="36">
        <f>133499025.3+606575</f>
        <v>134105600.3</v>
      </c>
      <c r="I9" s="9">
        <v>139246647.5</v>
      </c>
      <c r="J9" s="9">
        <v>61025489</v>
      </c>
      <c r="K9" s="9">
        <v>7635242.6000000006</v>
      </c>
      <c r="L9" s="9">
        <v>2568515.5</v>
      </c>
      <c r="M9" s="9">
        <v>76787408.5</v>
      </c>
      <c r="N9" s="35">
        <f>D9+I9</f>
        <v>1384463372.3</v>
      </c>
    </row>
    <row r="10" spans="1:18" ht="17.399999999999999" customHeight="1" x14ac:dyDescent="0.25">
      <c r="A10" s="16" t="s">
        <v>11</v>
      </c>
      <c r="B10" s="16"/>
      <c r="C10" s="17" t="s">
        <v>12</v>
      </c>
      <c r="D10" s="18">
        <v>2967109.7</v>
      </c>
      <c r="E10" s="18">
        <v>2278367.3000000003</v>
      </c>
      <c r="F10" s="18">
        <v>1181528.3</v>
      </c>
      <c r="G10" s="18">
        <v>104416.2</v>
      </c>
      <c r="H10" s="18">
        <v>688742.40000000002</v>
      </c>
      <c r="I10" s="18">
        <v>264633.5</v>
      </c>
      <c r="J10" s="18">
        <v>206057.9</v>
      </c>
      <c r="K10" s="18">
        <v>46683.9</v>
      </c>
      <c r="L10" s="18">
        <v>35134.200000000004</v>
      </c>
      <c r="M10" s="18">
        <v>58575.6</v>
      </c>
      <c r="N10" s="18">
        <v>3231743.2</v>
      </c>
    </row>
    <row r="11" spans="1:18" ht="19.8" customHeight="1" x14ac:dyDescent="0.25">
      <c r="A11" s="19" t="s">
        <v>13</v>
      </c>
      <c r="B11" s="19"/>
      <c r="C11" s="20" t="s">
        <v>14</v>
      </c>
      <c r="D11" s="18">
        <v>2929883.7</v>
      </c>
      <c r="E11" s="18">
        <v>2241647.2999999998</v>
      </c>
      <c r="F11" s="18">
        <v>1154697</v>
      </c>
      <c r="G11" s="18">
        <v>103453.5</v>
      </c>
      <c r="H11" s="18">
        <v>688236.4</v>
      </c>
      <c r="I11" s="18">
        <v>264633.5</v>
      </c>
      <c r="J11" s="18">
        <v>206057.9</v>
      </c>
      <c r="K11" s="18">
        <v>46683.9</v>
      </c>
      <c r="L11" s="18">
        <v>35134.200000000004</v>
      </c>
      <c r="M11" s="18">
        <v>58575.6</v>
      </c>
      <c r="N11" s="18">
        <v>3194517.2</v>
      </c>
    </row>
    <row r="12" spans="1:18" ht="63.6" customHeight="1" x14ac:dyDescent="0.25">
      <c r="A12" s="21" t="s">
        <v>78</v>
      </c>
      <c r="B12" s="22" t="s">
        <v>79</v>
      </c>
      <c r="C12" s="23" t="s">
        <v>80</v>
      </c>
      <c r="D12" s="24">
        <v>1268595</v>
      </c>
      <c r="E12" s="24">
        <v>1189627.3999999999</v>
      </c>
      <c r="F12" s="24">
        <v>490431.8</v>
      </c>
      <c r="G12" s="24">
        <v>49929.200000000004</v>
      </c>
      <c r="H12" s="24">
        <v>78967.600000000006</v>
      </c>
      <c r="I12" s="24">
        <v>2292</v>
      </c>
      <c r="J12" s="24">
        <v>2292</v>
      </c>
      <c r="K12" s="24">
        <v>350</v>
      </c>
      <c r="L12" s="24">
        <v>25</v>
      </c>
      <c r="M12" s="24">
        <v>0</v>
      </c>
      <c r="N12" s="24">
        <v>1270887</v>
      </c>
    </row>
    <row r="13" spans="1:18" ht="37.799999999999997" customHeight="1" x14ac:dyDescent="0.25">
      <c r="A13" s="16" t="s">
        <v>88</v>
      </c>
      <c r="B13" s="16"/>
      <c r="C13" s="17" t="s">
        <v>89</v>
      </c>
      <c r="D13" s="18">
        <v>2510446.6</v>
      </c>
      <c r="E13" s="18">
        <v>2373501.3000000003</v>
      </c>
      <c r="F13" s="18">
        <v>1606973</v>
      </c>
      <c r="G13" s="18">
        <v>67536.100000000006</v>
      </c>
      <c r="H13" s="18">
        <v>136945.29999999999</v>
      </c>
      <c r="I13" s="18">
        <v>31819.7</v>
      </c>
      <c r="J13" s="18">
        <v>30727.100000000002</v>
      </c>
      <c r="K13" s="18">
        <v>10569.7</v>
      </c>
      <c r="L13" s="18">
        <v>3717.7000000000003</v>
      </c>
      <c r="M13" s="18">
        <v>1092.5999999999999</v>
      </c>
      <c r="N13" s="18">
        <v>2542266.3000000003</v>
      </c>
    </row>
    <row r="14" spans="1:18" ht="23.4" customHeight="1" x14ac:dyDescent="0.25">
      <c r="A14" s="19" t="s">
        <v>90</v>
      </c>
      <c r="B14" s="19"/>
      <c r="C14" s="20" t="s">
        <v>91</v>
      </c>
      <c r="D14" s="18">
        <v>1116549.3</v>
      </c>
      <c r="E14" s="18">
        <v>1002736.8</v>
      </c>
      <c r="F14" s="18">
        <v>553093.6</v>
      </c>
      <c r="G14" s="18">
        <v>27090.5</v>
      </c>
      <c r="H14" s="18">
        <v>113812.5</v>
      </c>
      <c r="I14" s="18">
        <v>17253.900000000001</v>
      </c>
      <c r="J14" s="18">
        <v>17171.7</v>
      </c>
      <c r="K14" s="18">
        <v>8475.2000000000007</v>
      </c>
      <c r="L14" s="18">
        <v>1341</v>
      </c>
      <c r="M14" s="18">
        <v>82.2</v>
      </c>
      <c r="N14" s="18">
        <v>1133803.2</v>
      </c>
    </row>
    <row r="15" spans="1:18" ht="21" customHeight="1" x14ac:dyDescent="0.25">
      <c r="A15" s="21" t="s">
        <v>92</v>
      </c>
      <c r="B15" s="22" t="s">
        <v>93</v>
      </c>
      <c r="C15" s="23" t="s">
        <v>94</v>
      </c>
      <c r="D15" s="24">
        <v>22115.100000000002</v>
      </c>
      <c r="E15" s="24">
        <v>22115.100000000002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22115.100000000002</v>
      </c>
    </row>
    <row r="16" spans="1:18" ht="34.799999999999997" customHeight="1" x14ac:dyDescent="0.25">
      <c r="A16" s="16" t="s">
        <v>15</v>
      </c>
      <c r="B16" s="16"/>
      <c r="C16" s="17" t="s">
        <v>16</v>
      </c>
      <c r="D16" s="18">
        <v>901907</v>
      </c>
      <c r="E16" s="18">
        <v>0</v>
      </c>
      <c r="F16" s="18">
        <v>0</v>
      </c>
      <c r="G16" s="18">
        <v>0</v>
      </c>
      <c r="H16" s="18">
        <v>901907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901907</v>
      </c>
    </row>
    <row r="17" spans="1:14" ht="31.2" customHeight="1" x14ac:dyDescent="0.25">
      <c r="A17" s="19" t="s">
        <v>17</v>
      </c>
      <c r="B17" s="19"/>
      <c r="C17" s="20" t="s">
        <v>16</v>
      </c>
      <c r="D17" s="18">
        <v>901907</v>
      </c>
      <c r="E17" s="18">
        <v>0</v>
      </c>
      <c r="F17" s="18">
        <v>0</v>
      </c>
      <c r="G17" s="18">
        <v>0</v>
      </c>
      <c r="H17" s="18">
        <v>901907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901907</v>
      </c>
    </row>
    <row r="18" spans="1:14" ht="311.39999999999998" customHeight="1" x14ac:dyDescent="0.25">
      <c r="A18" s="21" t="s">
        <v>18</v>
      </c>
      <c r="B18" s="22" t="s">
        <v>19</v>
      </c>
      <c r="C18" s="23" t="s">
        <v>20</v>
      </c>
      <c r="D18" s="24">
        <v>530445</v>
      </c>
      <c r="E18" s="24">
        <v>0</v>
      </c>
      <c r="F18" s="24">
        <v>0</v>
      </c>
      <c r="G18" s="24">
        <v>0</v>
      </c>
      <c r="H18" s="24">
        <v>530445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530445</v>
      </c>
    </row>
    <row r="19" spans="1:14" ht="203.4" customHeight="1" x14ac:dyDescent="0.25">
      <c r="A19" s="21" t="s">
        <v>21</v>
      </c>
      <c r="B19" s="22" t="s">
        <v>19</v>
      </c>
      <c r="C19" s="23" t="s">
        <v>22</v>
      </c>
      <c r="D19" s="24">
        <v>16316.7</v>
      </c>
      <c r="E19" s="24">
        <v>0</v>
      </c>
      <c r="F19" s="24">
        <v>0</v>
      </c>
      <c r="G19" s="24">
        <v>0</v>
      </c>
      <c r="H19" s="24">
        <v>16316.7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16316.7</v>
      </c>
    </row>
    <row r="20" spans="1:14" ht="16.2" customHeight="1" x14ac:dyDescent="0.25">
      <c r="A20" s="16" t="s">
        <v>23</v>
      </c>
      <c r="B20" s="16"/>
      <c r="C20" s="17" t="s">
        <v>24</v>
      </c>
      <c r="D20" s="18">
        <v>120057866.60000001</v>
      </c>
      <c r="E20" s="18">
        <v>88480186.5</v>
      </c>
      <c r="F20" s="18">
        <v>56386648.200000003</v>
      </c>
      <c r="G20" s="18">
        <v>2826025.4</v>
      </c>
      <c r="H20" s="18">
        <v>31577680.100000001</v>
      </c>
      <c r="I20" s="18">
        <v>1410176.4000000001</v>
      </c>
      <c r="J20" s="18">
        <v>1176194.6000000001</v>
      </c>
      <c r="K20" s="18">
        <v>214528.6</v>
      </c>
      <c r="L20" s="18">
        <v>215281.9</v>
      </c>
      <c r="M20" s="18">
        <v>233981.80000000002</v>
      </c>
      <c r="N20" s="18">
        <v>121468043</v>
      </c>
    </row>
    <row r="21" spans="1:14" ht="22.8" customHeight="1" x14ac:dyDescent="0.25">
      <c r="A21" s="19" t="s">
        <v>25</v>
      </c>
      <c r="B21" s="19"/>
      <c r="C21" s="20" t="s">
        <v>26</v>
      </c>
      <c r="D21" s="18">
        <v>118783871.90000001</v>
      </c>
      <c r="E21" s="18">
        <v>87442809.5</v>
      </c>
      <c r="F21" s="18">
        <v>55701719.600000001</v>
      </c>
      <c r="G21" s="18">
        <v>2792925.4</v>
      </c>
      <c r="H21" s="18">
        <v>31341062.400000002</v>
      </c>
      <c r="I21" s="18">
        <v>1363571.3</v>
      </c>
      <c r="J21" s="18">
        <v>1153576.6000000001</v>
      </c>
      <c r="K21" s="18">
        <v>214448.6</v>
      </c>
      <c r="L21" s="18">
        <v>213682.80000000002</v>
      </c>
      <c r="M21" s="18">
        <v>209994.7</v>
      </c>
      <c r="N21" s="18">
        <v>120147443.2</v>
      </c>
    </row>
    <row r="22" spans="1:14" ht="58.8" customHeight="1" x14ac:dyDescent="0.25">
      <c r="A22" s="21" t="s">
        <v>27</v>
      </c>
      <c r="B22" s="22" t="s">
        <v>28</v>
      </c>
      <c r="C22" s="23" t="s">
        <v>29</v>
      </c>
      <c r="D22" s="24">
        <v>92237660.700000003</v>
      </c>
      <c r="E22" s="24">
        <v>87015171.200000003</v>
      </c>
      <c r="F22" s="24">
        <v>55394757.600000001</v>
      </c>
      <c r="G22" s="24">
        <v>2792925.4</v>
      </c>
      <c r="H22" s="24">
        <v>5222489.5</v>
      </c>
      <c r="I22" s="24">
        <v>1280476.5</v>
      </c>
      <c r="J22" s="24">
        <v>1151113.6000000001</v>
      </c>
      <c r="K22" s="24">
        <v>214448.6</v>
      </c>
      <c r="L22" s="24">
        <v>213682.80000000002</v>
      </c>
      <c r="M22" s="24">
        <v>129362.90000000001</v>
      </c>
      <c r="N22" s="24">
        <v>93518137.200000003</v>
      </c>
    </row>
    <row r="23" spans="1:14" ht="37.799999999999997" customHeight="1" x14ac:dyDescent="0.25">
      <c r="A23" s="21" t="s">
        <v>30</v>
      </c>
      <c r="B23" s="22" t="s">
        <v>28</v>
      </c>
      <c r="C23" s="23" t="s">
        <v>31</v>
      </c>
      <c r="D23" s="24">
        <v>22553508.900000002</v>
      </c>
      <c r="E23" s="24">
        <v>18300</v>
      </c>
      <c r="F23" s="24">
        <v>0</v>
      </c>
      <c r="G23" s="24">
        <v>0</v>
      </c>
      <c r="H23" s="24">
        <v>22535208.900000002</v>
      </c>
      <c r="I23" s="24">
        <v>38929.599999999999</v>
      </c>
      <c r="J23" s="24">
        <v>0</v>
      </c>
      <c r="K23" s="24">
        <v>0</v>
      </c>
      <c r="L23" s="24">
        <v>0</v>
      </c>
      <c r="M23" s="24">
        <v>38929.599999999999</v>
      </c>
      <c r="N23" s="24">
        <v>22592438.5</v>
      </c>
    </row>
    <row r="24" spans="1:14" ht="37.799999999999997" customHeight="1" x14ac:dyDescent="0.25">
      <c r="A24" s="21" t="s">
        <v>32</v>
      </c>
      <c r="B24" s="22" t="s">
        <v>33</v>
      </c>
      <c r="C24" s="23" t="s">
        <v>34</v>
      </c>
      <c r="D24" s="24">
        <v>1094000</v>
      </c>
      <c r="E24" s="24">
        <v>0</v>
      </c>
      <c r="F24" s="24">
        <v>0</v>
      </c>
      <c r="G24" s="24">
        <v>0</v>
      </c>
      <c r="H24" s="24">
        <v>1094000</v>
      </c>
      <c r="I24" s="24">
        <v>7000</v>
      </c>
      <c r="J24" s="24">
        <v>0</v>
      </c>
      <c r="K24" s="24">
        <v>0</v>
      </c>
      <c r="L24" s="24">
        <v>0</v>
      </c>
      <c r="M24" s="24">
        <v>7000</v>
      </c>
      <c r="N24" s="24">
        <v>1101000</v>
      </c>
    </row>
    <row r="25" spans="1:14" ht="21" customHeight="1" x14ac:dyDescent="0.25">
      <c r="A25" s="16" t="s">
        <v>35</v>
      </c>
      <c r="B25" s="16"/>
      <c r="C25" s="17" t="s">
        <v>36</v>
      </c>
      <c r="D25" s="18">
        <v>157402388</v>
      </c>
      <c r="E25" s="18">
        <v>151121490.80000001</v>
      </c>
      <c r="F25" s="18">
        <v>4365128.2</v>
      </c>
      <c r="G25" s="18">
        <v>401870.10000000003</v>
      </c>
      <c r="H25" s="18">
        <v>6280897.2000000002</v>
      </c>
      <c r="I25" s="18">
        <v>10495574.5</v>
      </c>
      <c r="J25" s="18">
        <v>8500656.8000000007</v>
      </c>
      <c r="K25" s="18">
        <v>415037.3</v>
      </c>
      <c r="L25" s="18">
        <v>103632.7</v>
      </c>
      <c r="M25" s="18">
        <v>1994917.7</v>
      </c>
      <c r="N25" s="18">
        <v>167897962.5</v>
      </c>
    </row>
    <row r="26" spans="1:14" ht="20.399999999999999" customHeight="1" x14ac:dyDescent="0.25">
      <c r="A26" s="19" t="s">
        <v>95</v>
      </c>
      <c r="B26" s="19"/>
      <c r="C26" s="20" t="s">
        <v>96</v>
      </c>
      <c r="D26" s="18">
        <v>28204024.5</v>
      </c>
      <c r="E26" s="18">
        <v>22100682.100000001</v>
      </c>
      <c r="F26" s="18">
        <v>4120532.1</v>
      </c>
      <c r="G26" s="18">
        <v>394434.10000000003</v>
      </c>
      <c r="H26" s="18">
        <v>6103342.4000000004</v>
      </c>
      <c r="I26" s="18">
        <v>10495565.5</v>
      </c>
      <c r="J26" s="18">
        <v>8500647.8000000007</v>
      </c>
      <c r="K26" s="18">
        <v>415037.3</v>
      </c>
      <c r="L26" s="18">
        <v>103632.7</v>
      </c>
      <c r="M26" s="18">
        <v>1994917.7</v>
      </c>
      <c r="N26" s="18">
        <v>38699590</v>
      </c>
    </row>
    <row r="27" spans="1:14" ht="46.8" customHeight="1" x14ac:dyDescent="0.25">
      <c r="A27" s="21" t="s">
        <v>97</v>
      </c>
      <c r="B27" s="22" t="s">
        <v>40</v>
      </c>
      <c r="C27" s="23" t="s">
        <v>98</v>
      </c>
      <c r="D27" s="24">
        <v>3280031.7</v>
      </c>
      <c r="E27" s="24">
        <v>0</v>
      </c>
      <c r="F27" s="24">
        <v>0</v>
      </c>
      <c r="G27" s="24">
        <v>0</v>
      </c>
      <c r="H27" s="24">
        <v>3280031.7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3280031.7</v>
      </c>
    </row>
    <row r="28" spans="1:14" ht="20.399999999999999" customHeight="1" x14ac:dyDescent="0.25">
      <c r="A28" s="19" t="s">
        <v>37</v>
      </c>
      <c r="B28" s="19"/>
      <c r="C28" s="20" t="s">
        <v>38</v>
      </c>
      <c r="D28" s="18">
        <v>129082160.40000001</v>
      </c>
      <c r="E28" s="18">
        <v>128904605.60000001</v>
      </c>
      <c r="F28" s="18">
        <v>157111.20000000001</v>
      </c>
      <c r="G28" s="18">
        <v>3779.1</v>
      </c>
      <c r="H28" s="18">
        <v>177554.80000000002</v>
      </c>
      <c r="I28" s="18">
        <v>9</v>
      </c>
      <c r="J28" s="18">
        <v>9</v>
      </c>
      <c r="K28" s="18">
        <v>0</v>
      </c>
      <c r="L28" s="18">
        <v>0</v>
      </c>
      <c r="M28" s="18">
        <v>0</v>
      </c>
      <c r="N28" s="18">
        <v>129082169.40000001</v>
      </c>
    </row>
    <row r="29" spans="1:14" ht="37.200000000000003" customHeight="1" x14ac:dyDescent="0.25">
      <c r="A29" s="21" t="s">
        <v>39</v>
      </c>
      <c r="B29" s="22" t="s">
        <v>40</v>
      </c>
      <c r="C29" s="23" t="s">
        <v>41</v>
      </c>
      <c r="D29" s="24">
        <v>128744210.10000001</v>
      </c>
      <c r="E29" s="24">
        <v>128693910.10000001</v>
      </c>
      <c r="F29" s="24">
        <v>0</v>
      </c>
      <c r="G29" s="24">
        <v>0</v>
      </c>
      <c r="H29" s="24">
        <v>50300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128744210.10000001</v>
      </c>
    </row>
    <row r="30" spans="1:14" ht="23.4" customHeight="1" x14ac:dyDescent="0.25">
      <c r="A30" s="16" t="s">
        <v>42</v>
      </c>
      <c r="B30" s="16"/>
      <c r="C30" s="17" t="s">
        <v>43</v>
      </c>
      <c r="D30" s="18">
        <v>6212514.6000000006</v>
      </c>
      <c r="E30" s="18">
        <v>897203.8</v>
      </c>
      <c r="F30" s="18">
        <v>294890.3</v>
      </c>
      <c r="G30" s="18">
        <v>8293.5</v>
      </c>
      <c r="H30" s="18">
        <v>5315310.8</v>
      </c>
      <c r="I30" s="18">
        <v>252309</v>
      </c>
      <c r="J30" s="18">
        <v>251809</v>
      </c>
      <c r="K30" s="18">
        <v>0</v>
      </c>
      <c r="L30" s="18">
        <v>0</v>
      </c>
      <c r="M30" s="18">
        <v>500</v>
      </c>
      <c r="N30" s="18">
        <v>6464823.6000000006</v>
      </c>
    </row>
    <row r="31" spans="1:14" ht="18" customHeight="1" x14ac:dyDescent="0.25">
      <c r="A31" s="19" t="s">
        <v>44</v>
      </c>
      <c r="B31" s="19"/>
      <c r="C31" s="20" t="s">
        <v>45</v>
      </c>
      <c r="D31" s="18">
        <v>5799289.5</v>
      </c>
      <c r="E31" s="18">
        <v>483978.7</v>
      </c>
      <c r="F31" s="18">
        <v>101143.3</v>
      </c>
      <c r="G31" s="18">
        <v>4034.4</v>
      </c>
      <c r="H31" s="18">
        <v>5315310.8</v>
      </c>
      <c r="I31" s="18">
        <v>252309</v>
      </c>
      <c r="J31" s="18">
        <v>251809</v>
      </c>
      <c r="K31" s="18">
        <v>0</v>
      </c>
      <c r="L31" s="18">
        <v>0</v>
      </c>
      <c r="M31" s="18">
        <v>500</v>
      </c>
      <c r="N31" s="18">
        <v>6051598.5</v>
      </c>
    </row>
    <row r="32" spans="1:14" ht="19.8" customHeight="1" x14ac:dyDescent="0.25">
      <c r="A32" s="21" t="s">
        <v>46</v>
      </c>
      <c r="B32" s="22" t="s">
        <v>47</v>
      </c>
      <c r="C32" s="23" t="s">
        <v>48</v>
      </c>
      <c r="D32" s="24">
        <v>4132193</v>
      </c>
      <c r="E32" s="24">
        <v>0</v>
      </c>
      <c r="F32" s="24">
        <v>0</v>
      </c>
      <c r="G32" s="24">
        <v>0</v>
      </c>
      <c r="H32" s="24">
        <v>4132193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4132193</v>
      </c>
    </row>
    <row r="33" spans="1:14" ht="16.2" customHeight="1" x14ac:dyDescent="0.25">
      <c r="A33" s="16" t="s">
        <v>49</v>
      </c>
      <c r="B33" s="16"/>
      <c r="C33" s="17" t="s">
        <v>50</v>
      </c>
      <c r="D33" s="18">
        <v>322737425.30000001</v>
      </c>
      <c r="E33" s="18">
        <v>322686479.60000002</v>
      </c>
      <c r="F33" s="18">
        <v>375270.60000000003</v>
      </c>
      <c r="G33" s="18">
        <v>44049.3</v>
      </c>
      <c r="H33" s="18">
        <v>50945.700000000004</v>
      </c>
      <c r="I33" s="18">
        <v>614538.30000000005</v>
      </c>
      <c r="J33" s="18">
        <v>261514.5</v>
      </c>
      <c r="K33" s="18">
        <v>72629</v>
      </c>
      <c r="L33" s="18">
        <v>9179</v>
      </c>
      <c r="M33" s="18">
        <v>353023.8</v>
      </c>
      <c r="N33" s="18">
        <v>323351963.60000002</v>
      </c>
    </row>
    <row r="34" spans="1:14" ht="31.8" customHeight="1" x14ac:dyDescent="0.25">
      <c r="A34" s="19" t="s">
        <v>51</v>
      </c>
      <c r="B34" s="19"/>
      <c r="C34" s="20" t="s">
        <v>52</v>
      </c>
      <c r="D34" s="18">
        <v>125332921.2</v>
      </c>
      <c r="E34" s="18">
        <v>125311975.5</v>
      </c>
      <c r="F34" s="18">
        <v>232650.7</v>
      </c>
      <c r="G34" s="18">
        <v>41655.899999999994</v>
      </c>
      <c r="H34" s="18">
        <v>20945.7</v>
      </c>
      <c r="I34" s="18">
        <v>408453.5</v>
      </c>
      <c r="J34" s="18">
        <v>90165.7</v>
      </c>
      <c r="K34" s="18">
        <v>1038.7</v>
      </c>
      <c r="L34" s="18">
        <v>1154.8</v>
      </c>
      <c r="M34" s="18">
        <v>318287.8</v>
      </c>
      <c r="N34" s="18">
        <v>125741374.7</v>
      </c>
    </row>
    <row r="35" spans="1:14" ht="58.8" customHeight="1" x14ac:dyDescent="0.25">
      <c r="A35" s="21" t="s">
        <v>53</v>
      </c>
      <c r="B35" s="22" t="s">
        <v>33</v>
      </c>
      <c r="C35" s="23" t="s">
        <v>54</v>
      </c>
      <c r="D35" s="24">
        <v>47257642.399999999</v>
      </c>
      <c r="E35" s="24">
        <v>47257642.399999999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47257642.399999999</v>
      </c>
    </row>
    <row r="36" spans="1:14" ht="32.4" customHeight="1" x14ac:dyDescent="0.25">
      <c r="A36" s="16" t="s">
        <v>81</v>
      </c>
      <c r="B36" s="16"/>
      <c r="C36" s="17" t="s">
        <v>82</v>
      </c>
      <c r="D36" s="18">
        <v>6707704.5</v>
      </c>
      <c r="E36" s="18">
        <v>2006951.9000000001</v>
      </c>
      <c r="F36" s="18">
        <v>1383034</v>
      </c>
      <c r="G36" s="18">
        <v>59685.700000000004</v>
      </c>
      <c r="H36" s="18">
        <v>4700752.6000000006</v>
      </c>
      <c r="I36" s="18">
        <v>147023.30000000002</v>
      </c>
      <c r="J36" s="18">
        <v>46938.400000000001</v>
      </c>
      <c r="K36" s="18">
        <v>12144.7</v>
      </c>
      <c r="L36" s="18">
        <v>1975.3</v>
      </c>
      <c r="M36" s="18">
        <v>100084.90000000001</v>
      </c>
      <c r="N36" s="18">
        <v>6854727.7999999998</v>
      </c>
    </row>
    <row r="37" spans="1:14" ht="34.200000000000003" customHeight="1" x14ac:dyDescent="0.25">
      <c r="A37" s="19" t="s">
        <v>84</v>
      </c>
      <c r="B37" s="19"/>
      <c r="C37" s="20" t="s">
        <v>85</v>
      </c>
      <c r="D37" s="18">
        <v>1520982.5</v>
      </c>
      <c r="E37" s="18">
        <v>1393536.6</v>
      </c>
      <c r="F37" s="18">
        <v>951261.4</v>
      </c>
      <c r="G37" s="18">
        <v>40127.699999999997</v>
      </c>
      <c r="H37" s="18">
        <v>127445.90000000001</v>
      </c>
      <c r="I37" s="18">
        <v>154.5</v>
      </c>
      <c r="J37" s="18">
        <v>154.5</v>
      </c>
      <c r="K37" s="18">
        <v>0</v>
      </c>
      <c r="L37" s="18">
        <v>18</v>
      </c>
      <c r="M37" s="18">
        <v>0</v>
      </c>
      <c r="N37" s="18">
        <v>1521137</v>
      </c>
    </row>
    <row r="38" spans="1:14" ht="35.4" customHeight="1" x14ac:dyDescent="0.25">
      <c r="A38" s="21" t="s">
        <v>99</v>
      </c>
      <c r="B38" s="22" t="s">
        <v>83</v>
      </c>
      <c r="C38" s="23" t="s">
        <v>100</v>
      </c>
      <c r="D38" s="24">
        <v>1254574.5</v>
      </c>
      <c r="E38" s="24">
        <v>1254574.5</v>
      </c>
      <c r="F38" s="24">
        <v>951261.4</v>
      </c>
      <c r="G38" s="24">
        <v>40127.699999999997</v>
      </c>
      <c r="H38" s="24">
        <v>0</v>
      </c>
      <c r="I38" s="24">
        <v>154.5</v>
      </c>
      <c r="J38" s="24">
        <v>154.5</v>
      </c>
      <c r="K38" s="24">
        <v>0</v>
      </c>
      <c r="L38" s="24">
        <v>18</v>
      </c>
      <c r="M38" s="24">
        <v>0</v>
      </c>
      <c r="N38" s="24">
        <v>1254729</v>
      </c>
    </row>
    <row r="39" spans="1:14" ht="47.4" customHeight="1" x14ac:dyDescent="0.25">
      <c r="A39" s="21" t="s">
        <v>86</v>
      </c>
      <c r="B39" s="22" t="s">
        <v>83</v>
      </c>
      <c r="C39" s="23" t="s">
        <v>87</v>
      </c>
      <c r="D39" s="24">
        <v>183842.7</v>
      </c>
      <c r="E39" s="24">
        <v>138962.1</v>
      </c>
      <c r="F39" s="24">
        <v>0</v>
      </c>
      <c r="G39" s="24">
        <v>0</v>
      </c>
      <c r="H39" s="24">
        <v>44880.6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183842.7</v>
      </c>
    </row>
    <row r="40" spans="1:14" ht="21" customHeight="1" x14ac:dyDescent="0.25">
      <c r="A40" s="16" t="s">
        <v>115</v>
      </c>
      <c r="B40" s="16"/>
      <c r="C40" s="17" t="s">
        <v>116</v>
      </c>
      <c r="D40" s="18">
        <v>3448870.9000000004</v>
      </c>
      <c r="E40" s="18">
        <v>776306.6</v>
      </c>
      <c r="F40" s="18">
        <v>404017.49999999994</v>
      </c>
      <c r="G40" s="18">
        <v>13557.2</v>
      </c>
      <c r="H40" s="18">
        <v>2672564.2999999998</v>
      </c>
      <c r="I40" s="18">
        <v>5361043.7</v>
      </c>
      <c r="J40" s="18">
        <v>325270</v>
      </c>
      <c r="K40" s="18">
        <v>184791.4</v>
      </c>
      <c r="L40" s="18">
        <v>4807.1000000000004</v>
      </c>
      <c r="M40" s="18">
        <v>5035773.7</v>
      </c>
      <c r="N40" s="18">
        <f t="shared" ref="N40:N51" si="0">D40+I40</f>
        <v>8809914.6000000015</v>
      </c>
    </row>
    <row r="41" spans="1:14" ht="16.2" customHeight="1" x14ac:dyDescent="0.25">
      <c r="A41" s="19" t="s">
        <v>117</v>
      </c>
      <c r="B41" s="19"/>
      <c r="C41" s="20" t="s">
        <v>118</v>
      </c>
      <c r="D41" s="18">
        <v>1393508.3</v>
      </c>
      <c r="E41" s="18">
        <v>206809</v>
      </c>
      <c r="F41" s="18">
        <v>143768.29999999999</v>
      </c>
      <c r="G41" s="18">
        <v>7374.6</v>
      </c>
      <c r="H41" s="18">
        <v>1186699.3</v>
      </c>
      <c r="I41" s="18">
        <v>5029203.7</v>
      </c>
      <c r="J41" s="18">
        <v>0</v>
      </c>
      <c r="K41" s="18">
        <v>0</v>
      </c>
      <c r="L41" s="18">
        <v>0</v>
      </c>
      <c r="M41" s="18">
        <v>5029203.7</v>
      </c>
      <c r="N41" s="18">
        <f t="shared" si="0"/>
        <v>6422712</v>
      </c>
    </row>
    <row r="42" spans="1:14" ht="36" customHeight="1" x14ac:dyDescent="0.25">
      <c r="A42" s="21">
        <v>3101330</v>
      </c>
      <c r="B42" s="34" t="s">
        <v>119</v>
      </c>
      <c r="C42" s="23" t="s">
        <v>121</v>
      </c>
      <c r="D42" s="24">
        <f>E42+H42</f>
        <v>200000</v>
      </c>
      <c r="E42" s="24"/>
      <c r="F42" s="24"/>
      <c r="G42" s="24"/>
      <c r="H42" s="24">
        <v>200000</v>
      </c>
      <c r="I42" s="24"/>
      <c r="J42" s="24"/>
      <c r="K42" s="24"/>
      <c r="L42" s="24"/>
      <c r="M42" s="24"/>
      <c r="N42" s="25">
        <f t="shared" si="0"/>
        <v>200000</v>
      </c>
    </row>
    <row r="43" spans="1:14" ht="33" customHeight="1" x14ac:dyDescent="0.25">
      <c r="A43" s="21">
        <v>3101350</v>
      </c>
      <c r="B43" s="34" t="s">
        <v>119</v>
      </c>
      <c r="C43" s="23" t="s">
        <v>120</v>
      </c>
      <c r="D43" s="24">
        <f t="shared" ref="D43:D49" si="1">E43+H43</f>
        <v>200000</v>
      </c>
      <c r="E43" s="24"/>
      <c r="F43" s="24"/>
      <c r="G43" s="24"/>
      <c r="H43" s="24">
        <v>200000</v>
      </c>
      <c r="I43" s="24"/>
      <c r="J43" s="24"/>
      <c r="K43" s="24"/>
      <c r="L43" s="24"/>
      <c r="M43" s="24"/>
      <c r="N43" s="25">
        <f t="shared" si="0"/>
        <v>200000</v>
      </c>
    </row>
    <row r="44" spans="1:14" ht="35.4" customHeight="1" x14ac:dyDescent="0.25">
      <c r="A44" s="21">
        <v>3101360</v>
      </c>
      <c r="B44" s="34" t="s">
        <v>119</v>
      </c>
      <c r="C44" s="23" t="s">
        <v>152</v>
      </c>
      <c r="D44" s="24">
        <f t="shared" si="1"/>
        <v>156400</v>
      </c>
      <c r="E44" s="24"/>
      <c r="F44" s="24"/>
      <c r="G44" s="24"/>
      <c r="H44" s="24">
        <v>156400</v>
      </c>
      <c r="I44" s="24"/>
      <c r="J44" s="24"/>
      <c r="K44" s="24"/>
      <c r="L44" s="24"/>
      <c r="M44" s="24"/>
      <c r="N44" s="25">
        <f t="shared" si="0"/>
        <v>156400</v>
      </c>
    </row>
    <row r="45" spans="1:14" ht="31.8" customHeight="1" x14ac:dyDescent="0.25">
      <c r="A45" s="19" t="s">
        <v>122</v>
      </c>
      <c r="B45" s="22"/>
      <c r="C45" s="26" t="s">
        <v>123</v>
      </c>
      <c r="D45" s="27">
        <f t="shared" si="1"/>
        <v>100165.7</v>
      </c>
      <c r="E45" s="27">
        <f t="shared" ref="E45:H45" si="2">E46</f>
        <v>85165.7</v>
      </c>
      <c r="F45" s="27">
        <f t="shared" si="2"/>
        <v>55473.4</v>
      </c>
      <c r="G45" s="27">
        <f t="shared" si="2"/>
        <v>1084</v>
      </c>
      <c r="H45" s="27">
        <f t="shared" si="2"/>
        <v>15000</v>
      </c>
      <c r="I45" s="27">
        <f t="shared" ref="I45" si="3">I46</f>
        <v>0</v>
      </c>
      <c r="J45" s="27">
        <f t="shared" ref="J45" si="4">J46</f>
        <v>0</v>
      </c>
      <c r="K45" s="27">
        <f t="shared" ref="K45" si="5">K46</f>
        <v>0</v>
      </c>
      <c r="L45" s="27">
        <f t="shared" ref="L45" si="6">L46</f>
        <v>0</v>
      </c>
      <c r="M45" s="27">
        <f t="shared" ref="M45" si="7">M46</f>
        <v>0</v>
      </c>
      <c r="N45" s="18">
        <f t="shared" si="0"/>
        <v>100165.7</v>
      </c>
    </row>
    <row r="46" spans="1:14" ht="33.6" customHeight="1" x14ac:dyDescent="0.25">
      <c r="A46" s="21" t="s">
        <v>124</v>
      </c>
      <c r="B46" s="22" t="s">
        <v>125</v>
      </c>
      <c r="C46" s="23" t="s">
        <v>126</v>
      </c>
      <c r="D46" s="24">
        <f t="shared" si="1"/>
        <v>100165.7</v>
      </c>
      <c r="E46" s="24">
        <f>51865.7+33300</f>
        <v>85165.7</v>
      </c>
      <c r="F46" s="24">
        <f>39973.4+15500</f>
        <v>55473.4</v>
      </c>
      <c r="G46" s="24">
        <v>1084</v>
      </c>
      <c r="H46" s="24">
        <v>15000</v>
      </c>
      <c r="I46" s="24"/>
      <c r="J46" s="24"/>
      <c r="K46" s="24"/>
      <c r="L46" s="24"/>
      <c r="M46" s="24"/>
      <c r="N46" s="25">
        <f t="shared" si="0"/>
        <v>100165.7</v>
      </c>
    </row>
    <row r="47" spans="1:14" s="11" customFormat="1" ht="20.399999999999999" customHeight="1" x14ac:dyDescent="0.25">
      <c r="A47" s="19">
        <v>3106000</v>
      </c>
      <c r="B47" s="29"/>
      <c r="C47" s="30" t="s">
        <v>135</v>
      </c>
      <c r="D47" s="27">
        <f t="shared" si="1"/>
        <v>164470.20000000001</v>
      </c>
      <c r="E47" s="27">
        <f t="shared" ref="E47:H47" si="8">E48+E49</f>
        <v>114295.2</v>
      </c>
      <c r="F47" s="27">
        <f t="shared" si="8"/>
        <v>10683.4</v>
      </c>
      <c r="G47" s="27">
        <f t="shared" si="8"/>
        <v>297.5</v>
      </c>
      <c r="H47" s="27">
        <f t="shared" si="8"/>
        <v>50175</v>
      </c>
      <c r="I47" s="27"/>
      <c r="J47" s="27"/>
      <c r="K47" s="27"/>
      <c r="L47" s="27"/>
      <c r="M47" s="27"/>
      <c r="N47" s="18">
        <f t="shared" si="0"/>
        <v>164470.20000000001</v>
      </c>
    </row>
    <row r="48" spans="1:14" ht="19.8" customHeight="1" x14ac:dyDescent="0.25">
      <c r="A48" s="21">
        <v>3106010</v>
      </c>
      <c r="B48" s="22" t="s">
        <v>137</v>
      </c>
      <c r="C48" s="23" t="s">
        <v>138</v>
      </c>
      <c r="D48" s="24">
        <f t="shared" si="1"/>
        <v>14470.2</v>
      </c>
      <c r="E48" s="24">
        <f>9570.2+4725</f>
        <v>14295.2</v>
      </c>
      <c r="F48" s="24">
        <f>7133.4+3550</f>
        <v>10683.4</v>
      </c>
      <c r="G48" s="24">
        <f>297.5</f>
        <v>297.5</v>
      </c>
      <c r="H48" s="24">
        <v>175</v>
      </c>
      <c r="I48" s="24"/>
      <c r="J48" s="24"/>
      <c r="K48" s="24"/>
      <c r="L48" s="24"/>
      <c r="M48" s="24"/>
      <c r="N48" s="25">
        <f t="shared" si="0"/>
        <v>14470.2</v>
      </c>
    </row>
    <row r="49" spans="1:14" ht="26.4" customHeight="1" x14ac:dyDescent="0.25">
      <c r="A49" s="21">
        <v>3106020</v>
      </c>
      <c r="B49" s="22" t="s">
        <v>137</v>
      </c>
      <c r="C49" s="23" t="s">
        <v>140</v>
      </c>
      <c r="D49" s="24">
        <f t="shared" si="1"/>
        <v>150000</v>
      </c>
      <c r="E49" s="24">
        <f>100000</f>
        <v>100000</v>
      </c>
      <c r="F49" s="28">
        <v>0</v>
      </c>
      <c r="G49" s="24">
        <v>0</v>
      </c>
      <c r="H49" s="24">
        <v>50000</v>
      </c>
      <c r="I49" s="24"/>
      <c r="J49" s="24"/>
      <c r="K49" s="24"/>
      <c r="L49" s="24"/>
      <c r="M49" s="24"/>
      <c r="N49" s="25">
        <f t="shared" si="0"/>
        <v>150000</v>
      </c>
    </row>
    <row r="50" spans="1:14" ht="34.200000000000003" customHeight="1" x14ac:dyDescent="0.25">
      <c r="A50" s="19" t="s">
        <v>148</v>
      </c>
      <c r="B50" s="29"/>
      <c r="C50" s="30" t="s">
        <v>149</v>
      </c>
      <c r="D50" s="27">
        <v>1422107.1</v>
      </c>
      <c r="E50" s="27">
        <v>21417.1</v>
      </c>
      <c r="F50" s="27">
        <v>14689.800000000001</v>
      </c>
      <c r="G50" s="27">
        <v>216.2</v>
      </c>
      <c r="H50" s="27">
        <v>1400690</v>
      </c>
      <c r="I50" s="24"/>
      <c r="J50" s="24"/>
      <c r="K50" s="24"/>
      <c r="L50" s="24"/>
      <c r="M50" s="24"/>
      <c r="N50" s="18">
        <f t="shared" si="0"/>
        <v>1422107.1</v>
      </c>
    </row>
    <row r="51" spans="1:14" ht="90" customHeight="1" x14ac:dyDescent="0.25">
      <c r="A51" s="21" t="s">
        <v>150</v>
      </c>
      <c r="B51" s="22" t="s">
        <v>119</v>
      </c>
      <c r="C51" s="23" t="s">
        <v>151</v>
      </c>
      <c r="D51" s="24">
        <v>1400000</v>
      </c>
      <c r="E51" s="24">
        <v>0</v>
      </c>
      <c r="F51" s="28">
        <v>0</v>
      </c>
      <c r="G51" s="24">
        <v>0</v>
      </c>
      <c r="H51" s="24">
        <v>1400000</v>
      </c>
      <c r="I51" s="24"/>
      <c r="J51" s="24"/>
      <c r="K51" s="24"/>
      <c r="L51" s="24"/>
      <c r="M51" s="24"/>
      <c r="N51" s="25">
        <f t="shared" si="0"/>
        <v>1400000</v>
      </c>
    </row>
    <row r="52" spans="1:14" ht="31.2" customHeight="1" x14ac:dyDescent="0.25">
      <c r="A52" s="19" t="s">
        <v>127</v>
      </c>
      <c r="B52" s="29"/>
      <c r="C52" s="30" t="s">
        <v>128</v>
      </c>
      <c r="D52" s="27">
        <f>D53</f>
        <v>264619.59999999998</v>
      </c>
      <c r="E52" s="27">
        <f t="shared" ref="E52" si="9">E53</f>
        <v>244619.6</v>
      </c>
      <c r="F52" s="27">
        <f t="shared" ref="F52" si="10">F53</f>
        <v>179402.59999999998</v>
      </c>
      <c r="G52" s="27">
        <f t="shared" ref="G52" si="11">G53</f>
        <v>4584.8999999999996</v>
      </c>
      <c r="H52" s="27">
        <f t="shared" ref="H52" si="12">H53</f>
        <v>20000</v>
      </c>
      <c r="I52" s="24">
        <f t="shared" ref="I52" si="13">I53</f>
        <v>0</v>
      </c>
      <c r="J52" s="24">
        <f t="shared" ref="J52" si="14">J53</f>
        <v>0</v>
      </c>
      <c r="K52" s="24">
        <f t="shared" ref="K52" si="15">K53</f>
        <v>0</v>
      </c>
      <c r="L52" s="24">
        <f t="shared" ref="L52" si="16">L53</f>
        <v>0</v>
      </c>
      <c r="M52" s="24">
        <f t="shared" ref="M52" si="17">M53</f>
        <v>0</v>
      </c>
      <c r="N52" s="18">
        <f t="shared" ref="N52:N53" si="18">D52+I52</f>
        <v>264619.59999999998</v>
      </c>
    </row>
    <row r="53" spans="1:14" ht="31.8" customHeight="1" x14ac:dyDescent="0.25">
      <c r="A53" s="21" t="s">
        <v>129</v>
      </c>
      <c r="B53" s="22" t="s">
        <v>130</v>
      </c>
      <c r="C53" s="23" t="s">
        <v>131</v>
      </c>
      <c r="D53" s="24">
        <f t="shared" ref="D53" si="19">E53+H53</f>
        <v>264619.59999999998</v>
      </c>
      <c r="E53" s="24">
        <f>228552.6+16067</f>
        <v>244619.6</v>
      </c>
      <c r="F53" s="24">
        <v>179402.59999999998</v>
      </c>
      <c r="G53" s="24">
        <v>4584.8999999999996</v>
      </c>
      <c r="H53" s="24">
        <v>20000</v>
      </c>
      <c r="I53" s="24"/>
      <c r="J53" s="24"/>
      <c r="K53" s="24"/>
      <c r="L53" s="24"/>
      <c r="M53" s="24"/>
      <c r="N53" s="25">
        <f t="shared" si="18"/>
        <v>264619.59999999998</v>
      </c>
    </row>
    <row r="54" spans="1:14" ht="25.2" customHeight="1" x14ac:dyDescent="0.25">
      <c r="A54" s="16" t="s">
        <v>55</v>
      </c>
      <c r="B54" s="16"/>
      <c r="C54" s="17" t="s">
        <v>56</v>
      </c>
      <c r="D54" s="18">
        <v>20415011.400000002</v>
      </c>
      <c r="E54" s="18">
        <v>161932.79999999999</v>
      </c>
      <c r="F54" s="18">
        <v>65877.399999999994</v>
      </c>
      <c r="G54" s="18">
        <v>1747.3</v>
      </c>
      <c r="H54" s="18">
        <v>20253078.600000001</v>
      </c>
      <c r="I54" s="18">
        <v>45968738.399999999</v>
      </c>
      <c r="J54" s="18">
        <v>14942299.6</v>
      </c>
      <c r="K54" s="18">
        <v>16616.5</v>
      </c>
      <c r="L54" s="18">
        <v>283.39999999999998</v>
      </c>
      <c r="M54" s="18">
        <v>31026438.800000001</v>
      </c>
      <c r="N54" s="18">
        <v>66383749.800000004</v>
      </c>
    </row>
    <row r="55" spans="1:14" ht="33" customHeight="1" x14ac:dyDescent="0.25">
      <c r="A55" s="19" t="s">
        <v>57</v>
      </c>
      <c r="B55" s="19"/>
      <c r="C55" s="20" t="s">
        <v>58</v>
      </c>
      <c r="D55" s="18">
        <v>20415011.400000002</v>
      </c>
      <c r="E55" s="18">
        <v>161932.79999999999</v>
      </c>
      <c r="F55" s="18">
        <v>65877.399999999994</v>
      </c>
      <c r="G55" s="18">
        <v>1747.3</v>
      </c>
      <c r="H55" s="18">
        <v>20253078.600000001</v>
      </c>
      <c r="I55" s="18">
        <v>45968738.399999999</v>
      </c>
      <c r="J55" s="18">
        <v>14942299.6</v>
      </c>
      <c r="K55" s="18">
        <v>16616.5</v>
      </c>
      <c r="L55" s="18">
        <v>283.39999999999998</v>
      </c>
      <c r="M55" s="18">
        <v>31026438.800000001</v>
      </c>
      <c r="N55" s="18">
        <v>66383749.800000004</v>
      </c>
    </row>
    <row r="56" spans="1:14" ht="35.4" customHeight="1" x14ac:dyDescent="0.25">
      <c r="A56" s="21" t="s">
        <v>59</v>
      </c>
      <c r="B56" s="22" t="s">
        <v>60</v>
      </c>
      <c r="C56" s="23" t="s">
        <v>61</v>
      </c>
      <c r="D56" s="24">
        <v>20000000</v>
      </c>
      <c r="E56" s="24">
        <v>0</v>
      </c>
      <c r="F56" s="24">
        <v>0</v>
      </c>
      <c r="G56" s="24">
        <v>0</v>
      </c>
      <c r="H56" s="24">
        <v>20000000</v>
      </c>
      <c r="I56" s="24">
        <v>31030544.400000002</v>
      </c>
      <c r="J56" s="24">
        <v>177865.2</v>
      </c>
      <c r="K56" s="24">
        <v>16616.5</v>
      </c>
      <c r="L56" s="24">
        <v>283.39999999999998</v>
      </c>
      <c r="M56" s="24">
        <v>30852679.199999999</v>
      </c>
      <c r="N56" s="24">
        <v>51030544.399999999</v>
      </c>
    </row>
    <row r="57" spans="1:14" ht="36.6" customHeight="1" x14ac:dyDescent="0.25">
      <c r="A57" s="16" t="s">
        <v>5</v>
      </c>
      <c r="B57" s="16"/>
      <c r="C57" s="17" t="s">
        <v>8</v>
      </c>
      <c r="D57" s="18">
        <v>201035764.09999999</v>
      </c>
      <c r="E57" s="18">
        <v>183519326</v>
      </c>
      <c r="F57" s="18">
        <v>923655.4</v>
      </c>
      <c r="G57" s="18">
        <v>0</v>
      </c>
      <c r="H57" s="18">
        <v>13016438.1</v>
      </c>
      <c r="I57" s="18">
        <v>5982170</v>
      </c>
      <c r="J57" s="18">
        <v>0</v>
      </c>
      <c r="K57" s="18">
        <v>0</v>
      </c>
      <c r="L57" s="18">
        <v>0</v>
      </c>
      <c r="M57" s="18">
        <v>4548420</v>
      </c>
      <c r="N57" s="18">
        <v>207017934.09999999</v>
      </c>
    </row>
    <row r="58" spans="1:14" ht="31.8" customHeight="1" x14ac:dyDescent="0.25">
      <c r="A58" s="19" t="s">
        <v>6</v>
      </c>
      <c r="B58" s="19"/>
      <c r="C58" s="20" t="s">
        <v>8</v>
      </c>
      <c r="D58" s="18">
        <v>201035764.09999999</v>
      </c>
      <c r="E58" s="18">
        <v>183519326</v>
      </c>
      <c r="F58" s="18">
        <v>923655.4</v>
      </c>
      <c r="G58" s="18">
        <v>0</v>
      </c>
      <c r="H58" s="18">
        <v>13016438.1</v>
      </c>
      <c r="I58" s="18">
        <v>5982170</v>
      </c>
      <c r="J58" s="18">
        <v>0</v>
      </c>
      <c r="K58" s="18">
        <v>0</v>
      </c>
      <c r="L58" s="18">
        <v>0</v>
      </c>
      <c r="M58" s="18">
        <v>4548420</v>
      </c>
      <c r="N58" s="18">
        <v>207017934.09999999</v>
      </c>
    </row>
    <row r="59" spans="1:14" ht="52.2" customHeight="1" x14ac:dyDescent="0.25">
      <c r="A59" s="21" t="s">
        <v>62</v>
      </c>
      <c r="B59" s="22" t="s">
        <v>19</v>
      </c>
      <c r="C59" s="23" t="s">
        <v>63</v>
      </c>
      <c r="D59" s="24">
        <v>7600000</v>
      </c>
      <c r="E59" s="24">
        <v>0</v>
      </c>
      <c r="F59" s="24">
        <v>0</v>
      </c>
      <c r="G59" s="24">
        <v>0</v>
      </c>
      <c r="H59" s="24">
        <v>7600000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7600000</v>
      </c>
    </row>
    <row r="60" spans="1:14" ht="49.2" customHeight="1" x14ac:dyDescent="0.25">
      <c r="A60" s="21" t="s">
        <v>64</v>
      </c>
      <c r="B60" s="22" t="s">
        <v>19</v>
      </c>
      <c r="C60" s="23" t="s">
        <v>65</v>
      </c>
      <c r="D60" s="24">
        <v>5161580</v>
      </c>
      <c r="E60" s="24">
        <v>0</v>
      </c>
      <c r="F60" s="24">
        <v>0</v>
      </c>
      <c r="G60" s="24">
        <v>0</v>
      </c>
      <c r="H60" s="24">
        <v>5161580</v>
      </c>
      <c r="I60" s="24">
        <v>3338420</v>
      </c>
      <c r="J60" s="24">
        <v>0</v>
      </c>
      <c r="K60" s="24">
        <v>0</v>
      </c>
      <c r="L60" s="24">
        <v>0</v>
      </c>
      <c r="M60" s="24">
        <v>3338420</v>
      </c>
      <c r="N60" s="24">
        <v>8500000</v>
      </c>
    </row>
    <row r="61" spans="1:14" ht="19.8" customHeight="1" x14ac:dyDescent="0.25">
      <c r="A61" s="16" t="s">
        <v>101</v>
      </c>
      <c r="B61" s="16"/>
      <c r="C61" s="17" t="s">
        <v>102</v>
      </c>
      <c r="D61" s="18">
        <v>14061636</v>
      </c>
      <c r="E61" s="18">
        <v>13864914.700000001</v>
      </c>
      <c r="F61" s="18">
        <v>8504070.2999999989</v>
      </c>
      <c r="G61" s="18">
        <v>759241</v>
      </c>
      <c r="H61" s="18">
        <v>196721.30000000002</v>
      </c>
      <c r="I61" s="18">
        <v>1567879.6</v>
      </c>
      <c r="J61" s="18">
        <v>1496673.3</v>
      </c>
      <c r="K61" s="18">
        <v>601346.20000000007</v>
      </c>
      <c r="L61" s="18">
        <v>103932.5</v>
      </c>
      <c r="M61" s="18">
        <v>71206.3</v>
      </c>
      <c r="N61" s="18">
        <v>15629515.6</v>
      </c>
    </row>
    <row r="62" spans="1:14" ht="17.399999999999999" customHeight="1" x14ac:dyDescent="0.25">
      <c r="A62" s="19" t="s">
        <v>103</v>
      </c>
      <c r="B62" s="19"/>
      <c r="C62" s="20" t="s">
        <v>104</v>
      </c>
      <c r="D62" s="18">
        <v>12836516</v>
      </c>
      <c r="E62" s="18">
        <v>12669907.4</v>
      </c>
      <c r="F62" s="18">
        <v>7910102.6999999993</v>
      </c>
      <c r="G62" s="18">
        <v>736277.5</v>
      </c>
      <c r="H62" s="18">
        <v>166608.6</v>
      </c>
      <c r="I62" s="18">
        <v>1542832.9000000001</v>
      </c>
      <c r="J62" s="18">
        <v>1472426.8</v>
      </c>
      <c r="K62" s="18">
        <v>586264.1</v>
      </c>
      <c r="L62" s="18">
        <v>103174.2</v>
      </c>
      <c r="M62" s="18">
        <v>70406.100000000006</v>
      </c>
      <c r="N62" s="18">
        <v>14379348.9</v>
      </c>
    </row>
    <row r="63" spans="1:14" ht="32.4" customHeight="1" x14ac:dyDescent="0.25">
      <c r="A63" s="21" t="s">
        <v>105</v>
      </c>
      <c r="B63" s="22" t="s">
        <v>106</v>
      </c>
      <c r="C63" s="23" t="s">
        <v>107</v>
      </c>
      <c r="D63" s="24">
        <v>7057563.5</v>
      </c>
      <c r="E63" s="24">
        <v>7044629.7999999998</v>
      </c>
      <c r="F63" s="24">
        <v>4611654.0999999996</v>
      </c>
      <c r="G63" s="24">
        <v>643749.5</v>
      </c>
      <c r="H63" s="24">
        <v>12933.7</v>
      </c>
      <c r="I63" s="24">
        <v>256802</v>
      </c>
      <c r="J63" s="24">
        <v>254233.1</v>
      </c>
      <c r="K63" s="24">
        <v>89116.900000000009</v>
      </c>
      <c r="L63" s="24">
        <v>23550.799999999999</v>
      </c>
      <c r="M63" s="24">
        <v>2568.9</v>
      </c>
      <c r="N63" s="24">
        <v>7314365.5</v>
      </c>
    </row>
    <row r="64" spans="1:14" ht="30.6" customHeight="1" x14ac:dyDescent="0.25">
      <c r="A64" s="31" t="s">
        <v>132</v>
      </c>
      <c r="B64" s="32"/>
      <c r="C64" s="33" t="s">
        <v>133</v>
      </c>
      <c r="D64" s="27">
        <v>10740693.800000003</v>
      </c>
      <c r="E64" s="27">
        <v>9230217.1000000015</v>
      </c>
      <c r="F64" s="27">
        <v>1505301</v>
      </c>
      <c r="G64" s="27">
        <v>77811.099999999991</v>
      </c>
      <c r="H64" s="27">
        <v>1510476.7</v>
      </c>
      <c r="I64" s="27">
        <v>1533987.1</v>
      </c>
      <c r="J64" s="27">
        <v>411327.2</v>
      </c>
      <c r="K64" s="27">
        <v>78026.599999999991</v>
      </c>
      <c r="L64" s="27">
        <v>11251.6</v>
      </c>
      <c r="M64" s="27">
        <v>1122659.8999999999</v>
      </c>
      <c r="N64" s="27">
        <f>D64+I64</f>
        <v>12274680.900000002</v>
      </c>
    </row>
    <row r="65" spans="1:14" ht="21.6" customHeight="1" x14ac:dyDescent="0.25">
      <c r="A65" s="19" t="s">
        <v>134</v>
      </c>
      <c r="B65" s="29"/>
      <c r="C65" s="30" t="s">
        <v>135</v>
      </c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7">
        <f t="shared" ref="N65:N67" si="20">D65+I65</f>
        <v>0</v>
      </c>
    </row>
    <row r="66" spans="1:14" ht="24" customHeight="1" x14ac:dyDescent="0.25">
      <c r="A66" s="21" t="s">
        <v>136</v>
      </c>
      <c r="B66" s="22" t="s">
        <v>137</v>
      </c>
      <c r="C66" s="23" t="s">
        <v>138</v>
      </c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7">
        <f t="shared" si="20"/>
        <v>0</v>
      </c>
    </row>
    <row r="67" spans="1:14" ht="23.4" customHeight="1" x14ac:dyDescent="0.25">
      <c r="A67" s="21" t="s">
        <v>139</v>
      </c>
      <c r="B67" s="22" t="s">
        <v>137</v>
      </c>
      <c r="C67" s="23" t="s">
        <v>140</v>
      </c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7">
        <f t="shared" si="20"/>
        <v>0</v>
      </c>
    </row>
    <row r="68" spans="1:14" ht="21" customHeight="1" x14ac:dyDescent="0.25">
      <c r="A68" s="16" t="s">
        <v>66</v>
      </c>
      <c r="B68" s="16"/>
      <c r="C68" s="17" t="s">
        <v>67</v>
      </c>
      <c r="D68" s="18">
        <v>260236.4</v>
      </c>
      <c r="E68" s="18">
        <v>179158.39999999999</v>
      </c>
      <c r="F68" s="18">
        <v>123934.2</v>
      </c>
      <c r="G68" s="18">
        <v>529.1</v>
      </c>
      <c r="H68" s="18">
        <v>81078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260236.4</v>
      </c>
    </row>
    <row r="69" spans="1:14" ht="32.4" customHeight="1" x14ac:dyDescent="0.25">
      <c r="A69" s="19" t="s">
        <v>68</v>
      </c>
      <c r="B69" s="19"/>
      <c r="C69" s="20" t="s">
        <v>69</v>
      </c>
      <c r="D69" s="18">
        <v>260236.4</v>
      </c>
      <c r="E69" s="18">
        <v>179158.39999999999</v>
      </c>
      <c r="F69" s="18">
        <v>123934.2</v>
      </c>
      <c r="G69" s="18">
        <v>529.1</v>
      </c>
      <c r="H69" s="18">
        <v>81078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260236.4</v>
      </c>
    </row>
    <row r="70" spans="1:14" ht="30.6" customHeight="1" x14ac:dyDescent="0.25">
      <c r="A70" s="21" t="s">
        <v>70</v>
      </c>
      <c r="B70" s="22" t="s">
        <v>71</v>
      </c>
      <c r="C70" s="23" t="s">
        <v>72</v>
      </c>
      <c r="D70" s="24">
        <v>9247.7000000000007</v>
      </c>
      <c r="E70" s="24">
        <v>9047.7000000000007</v>
      </c>
      <c r="F70" s="24">
        <v>5973.5</v>
      </c>
      <c r="G70" s="24">
        <v>0</v>
      </c>
      <c r="H70" s="24">
        <v>200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9247.7000000000007</v>
      </c>
    </row>
    <row r="71" spans="1:14" ht="16.2" customHeight="1" x14ac:dyDescent="0.25">
      <c r="A71" s="16" t="s">
        <v>108</v>
      </c>
      <c r="B71" s="16"/>
      <c r="C71" s="17" t="s">
        <v>109</v>
      </c>
      <c r="D71" s="18">
        <v>15076787.700000001</v>
      </c>
      <c r="E71" s="18">
        <v>12727396.800000001</v>
      </c>
      <c r="F71" s="18">
        <v>9990815.9000000004</v>
      </c>
      <c r="G71" s="18">
        <v>227355.7</v>
      </c>
      <c r="H71" s="18">
        <v>2349390.9</v>
      </c>
      <c r="I71" s="18">
        <v>213347</v>
      </c>
      <c r="J71" s="18">
        <v>200227.7</v>
      </c>
      <c r="K71" s="18">
        <v>64410.700000000004</v>
      </c>
      <c r="L71" s="18">
        <v>33244.800000000003</v>
      </c>
      <c r="M71" s="18">
        <v>13119.300000000001</v>
      </c>
      <c r="N71" s="18">
        <v>15290134.700000001</v>
      </c>
    </row>
    <row r="72" spans="1:14" ht="18.600000000000001" customHeight="1" x14ac:dyDescent="0.25">
      <c r="A72" s="19" t="s">
        <v>110</v>
      </c>
      <c r="B72" s="19"/>
      <c r="C72" s="20" t="s">
        <v>111</v>
      </c>
      <c r="D72" s="18">
        <v>15062470.1</v>
      </c>
      <c r="E72" s="18">
        <v>12722810.6</v>
      </c>
      <c r="F72" s="18">
        <v>9990815.9000000004</v>
      </c>
      <c r="G72" s="18">
        <v>227355.7</v>
      </c>
      <c r="H72" s="18">
        <v>2339659.5</v>
      </c>
      <c r="I72" s="18">
        <v>213347</v>
      </c>
      <c r="J72" s="18">
        <v>200227.7</v>
      </c>
      <c r="K72" s="18">
        <v>64410.700000000004</v>
      </c>
      <c r="L72" s="18">
        <v>33244.800000000003</v>
      </c>
      <c r="M72" s="18">
        <v>13119.300000000001</v>
      </c>
      <c r="N72" s="18">
        <v>15275817.1</v>
      </c>
    </row>
    <row r="73" spans="1:14" ht="40.200000000000003" customHeight="1" x14ac:dyDescent="0.25">
      <c r="A73" s="21" t="s">
        <v>112</v>
      </c>
      <c r="B73" s="22" t="s">
        <v>71</v>
      </c>
      <c r="C73" s="23" t="s">
        <v>113</v>
      </c>
      <c r="D73" s="24">
        <v>14745446</v>
      </c>
      <c r="E73" s="24">
        <v>12571221.5</v>
      </c>
      <c r="F73" s="24">
        <v>9990815.9000000004</v>
      </c>
      <c r="G73" s="24">
        <v>193596.2</v>
      </c>
      <c r="H73" s="24">
        <v>2174224.5</v>
      </c>
      <c r="I73" s="24">
        <v>57256.1</v>
      </c>
      <c r="J73" s="24">
        <v>55244.5</v>
      </c>
      <c r="K73" s="24">
        <v>11100.2</v>
      </c>
      <c r="L73" s="24">
        <v>15083.5</v>
      </c>
      <c r="M73" s="24">
        <v>2011.6000000000001</v>
      </c>
      <c r="N73" s="24">
        <v>14802702.1</v>
      </c>
    </row>
    <row r="74" spans="1:14" ht="28.8" customHeight="1" x14ac:dyDescent="0.25">
      <c r="A74" s="16" t="s">
        <v>73</v>
      </c>
      <c r="B74" s="16"/>
      <c r="C74" s="17" t="s">
        <v>74</v>
      </c>
      <c r="D74" s="18">
        <v>3998693.4</v>
      </c>
      <c r="E74" s="18">
        <v>3007249.4</v>
      </c>
      <c r="F74" s="18">
        <v>2255026.9</v>
      </c>
      <c r="G74" s="18">
        <v>32332</v>
      </c>
      <c r="H74" s="18">
        <v>991444</v>
      </c>
      <c r="I74" s="18">
        <v>12300</v>
      </c>
      <c r="J74" s="18">
        <v>11700</v>
      </c>
      <c r="K74" s="18">
        <v>0</v>
      </c>
      <c r="L74" s="18">
        <v>0</v>
      </c>
      <c r="M74" s="18">
        <v>600</v>
      </c>
      <c r="N74" s="18">
        <v>4010993.4</v>
      </c>
    </row>
    <row r="75" spans="1:14" ht="27" customHeight="1" x14ac:dyDescent="0.25">
      <c r="A75" s="19" t="s">
        <v>75</v>
      </c>
      <c r="B75" s="19"/>
      <c r="C75" s="20" t="s">
        <v>74</v>
      </c>
      <c r="D75" s="18">
        <v>3998693.4</v>
      </c>
      <c r="E75" s="18">
        <v>3007249.4</v>
      </c>
      <c r="F75" s="18">
        <v>2255026.9</v>
      </c>
      <c r="G75" s="18">
        <v>32332</v>
      </c>
      <c r="H75" s="18">
        <v>991444</v>
      </c>
      <c r="I75" s="18">
        <v>12300</v>
      </c>
      <c r="J75" s="18">
        <v>11700</v>
      </c>
      <c r="K75" s="18">
        <v>0</v>
      </c>
      <c r="L75" s="18">
        <v>0</v>
      </c>
      <c r="M75" s="18">
        <v>600</v>
      </c>
      <c r="N75" s="18">
        <v>4010993.4</v>
      </c>
    </row>
    <row r="76" spans="1:14" ht="66.599999999999994" customHeight="1" x14ac:dyDescent="0.25">
      <c r="A76" s="21" t="s">
        <v>76</v>
      </c>
      <c r="B76" s="22" t="s">
        <v>71</v>
      </c>
      <c r="C76" s="23" t="s">
        <v>77</v>
      </c>
      <c r="D76" s="24">
        <v>3873693.4</v>
      </c>
      <c r="E76" s="24">
        <v>3007249.4</v>
      </c>
      <c r="F76" s="24">
        <v>2255026.9</v>
      </c>
      <c r="G76" s="24">
        <v>32332</v>
      </c>
      <c r="H76" s="24">
        <v>866444</v>
      </c>
      <c r="I76" s="24">
        <v>12300</v>
      </c>
      <c r="J76" s="24">
        <v>11700</v>
      </c>
      <c r="K76" s="24">
        <v>0</v>
      </c>
      <c r="L76" s="24">
        <v>0</v>
      </c>
      <c r="M76" s="24">
        <v>600</v>
      </c>
      <c r="N76" s="24">
        <v>3885993.4</v>
      </c>
    </row>
    <row r="77" spans="1:14" ht="10.8" customHeight="1" x14ac:dyDescent="0.25"/>
  </sheetData>
  <mergeCells count="16">
    <mergeCell ref="J2:N2"/>
    <mergeCell ref="D6:H6"/>
    <mergeCell ref="I6:M6"/>
    <mergeCell ref="A4:N4"/>
    <mergeCell ref="A6:A8"/>
    <mergeCell ref="B6:B8"/>
    <mergeCell ref="C6:C8"/>
    <mergeCell ref="N6:N8"/>
    <mergeCell ref="M7:M8"/>
    <mergeCell ref="E7:E8"/>
    <mergeCell ref="F7:G7"/>
    <mergeCell ref="H7:H8"/>
    <mergeCell ref="D7:D8"/>
    <mergeCell ref="I7:I8"/>
    <mergeCell ref="J7:J8"/>
    <mergeCell ref="K7:L7"/>
  </mergeCells>
  <printOptions horizontalCentered="1"/>
  <pageMargins left="0.39370078740157483" right="0.39370078740157483" top="0.59055118110236227" bottom="0.39370078740157483" header="0.51181102362204722" footer="0.19685039370078741"/>
  <pageSetup paperSize="9" scale="63" fitToHeight="0" orientation="landscape" r:id="rId1"/>
  <headerFooter>
    <oddFooter>&amp;R&amp;"Times New Roman,звичайний"&amp;9&amp;P</oddFooter>
  </headerFooter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12D4FA-0FF6-4EEA-B08E-F8BE54AB6DA4}"/>
</file>

<file path=customXml/itemProps2.xml><?xml version="1.0" encoding="utf-8"?>
<ds:datastoreItem xmlns:ds="http://schemas.openxmlformats.org/officeDocument/2006/customXml" ds:itemID="{28F082E5-F860-402F-9019-4FD657A1BF22}"/>
</file>

<file path=customXml/itemProps3.xml><?xml version="1.0" encoding="utf-8"?>
<ds:datastoreItem xmlns:ds="http://schemas.openxmlformats.org/officeDocument/2006/customXml" ds:itemID="{23EE4EEE-618D-4210-9E0B-6D844B952B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5</vt:i4>
      </vt:variant>
    </vt:vector>
  </HeadingPairs>
  <TitlesOfParts>
    <vt:vector size="6" baseType="lpstr">
      <vt:lpstr>дод2</vt:lpstr>
      <vt:lpstr>q</vt:lpstr>
      <vt:lpstr>qq</vt:lpstr>
      <vt:lpstr>дод2!Заголовки_для_друку</vt:lpstr>
      <vt:lpstr>дод2!Область_друку</vt:lpstr>
      <vt:lpstr>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2021-09-13T06:11:19Z</dcterms:created>
  <dcterms:modified xsi:type="dcterms:W3CDTF">2021-09-13T06:11:19Z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