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lamakha-o\Desktop\законопроект помощ шахтарам\"/>
    </mc:Choice>
  </mc:AlternateContent>
  <bookViews>
    <workbookView xWindow="0" yWindow="0" windowWidth="14835" windowHeight="10785"/>
  </bookViews>
  <sheets>
    <sheet name="TP_dod_1" sheetId="1" r:id="rId1"/>
    <sheet name="TP_dod_2" sheetId="2" r:id="rId2"/>
  </sheets>
  <definedNames>
    <definedName name="_xlnm.Print_Titles" localSheetId="0">TP_dod_1!$4:$5</definedName>
    <definedName name="_xlnm.Print_Titles" localSheetId="1">TP_dod_2!$3:$4</definedName>
    <definedName name="_xlnm.Print_Area" localSheetId="0">TP_dod_1!$A$1:$K$13</definedName>
    <definedName name="_xlnm.Print_Area" localSheetId="1">TP_dod_2!$A$1:$K$12</definedName>
  </definedNames>
  <calcPr calcId="152511" fullCalcOnLoad="1"/>
</workbook>
</file>

<file path=xl/calcChain.xml><?xml version="1.0" encoding="utf-8"?>
<calcChain xmlns="http://schemas.openxmlformats.org/spreadsheetml/2006/main">
  <c r="F5" i="2" l="1"/>
  <c r="G5" i="2"/>
  <c r="F6" i="2"/>
  <c r="F7" i="2"/>
  <c r="F8" i="2"/>
  <c r="G6" i="2"/>
  <c r="G7" i="2"/>
  <c r="G8" i="2"/>
  <c r="K5" i="2"/>
  <c r="F9" i="1"/>
  <c r="I9" i="1"/>
  <c r="F8" i="1"/>
  <c r="G9" i="1"/>
  <c r="G8" i="1"/>
  <c r="G5" i="1"/>
  <c r="J5" i="1"/>
  <c r="F5" i="1"/>
  <c r="I5" i="1"/>
  <c r="G6" i="1"/>
  <c r="F6" i="1"/>
  <c r="F7" i="1"/>
  <c r="I7" i="1"/>
  <c r="G7" i="1"/>
  <c r="J7" i="1"/>
  <c r="J8" i="1"/>
  <c r="I6" i="1"/>
  <c r="K5" i="1"/>
  <c r="K8" i="1"/>
  <c r="K8" i="2"/>
  <c r="K7" i="2"/>
  <c r="J7" i="2"/>
  <c r="K6" i="2"/>
  <c r="J6" i="2"/>
  <c r="J5" i="2"/>
  <c r="I6" i="2"/>
  <c r="K6" i="1"/>
  <c r="K7" i="1"/>
  <c r="K9" i="1"/>
  <c r="J6" i="1"/>
  <c r="J9" i="1"/>
  <c r="I11" i="1"/>
  <c r="I8" i="1"/>
  <c r="J8" i="2"/>
  <c r="I8" i="2"/>
  <c r="I7" i="2"/>
  <c r="I5" i="2"/>
</calcChain>
</file>

<file path=xl/sharedStrings.xml><?xml version="1.0" encoding="utf-8"?>
<sst xmlns="http://schemas.openxmlformats.org/spreadsheetml/2006/main" count="50" uniqueCount="32">
  <si>
    <t>Всього</t>
  </si>
  <si>
    <t>Коди</t>
  </si>
  <si>
    <t>Зміни, що пропонуються</t>
  </si>
  <si>
    <t>Всього:</t>
  </si>
  <si>
    <t xml:space="preserve">Найменування згідно з відомчою і програмною класифікаціями 
видатків та кредитування державного бюджету </t>
  </si>
  <si>
    <t>загальний 
фонд</t>
  </si>
  <si>
    <t>спеціальний 
фонд</t>
  </si>
  <si>
    <t>Код</t>
  </si>
  <si>
    <t>Найменування</t>
  </si>
  <si>
    <t>загальний
фонд</t>
  </si>
  <si>
    <t>спеціальний
фонд</t>
  </si>
  <si>
    <t>Разом доходів:</t>
  </si>
  <si>
    <t>Вього доходів
(без урахування міжбюджетних трансфертів)</t>
  </si>
  <si>
    <t>(тис. грн)</t>
  </si>
  <si>
    <t>Затверджено Законом</t>
  </si>
  <si>
    <t>Проєкт з урахуванням запропонованих змін</t>
  </si>
  <si>
    <t>ПОРІВНЯЛЬНА ТАБЛИЦЯ
змін доходів Державного бюджету України на 2021 рік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</si>
  <si>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</si>
  <si>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</si>
  <si>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</si>
  <si>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11020000</t>
  </si>
  <si>
    <t>Податок на прибуток підприємств</t>
  </si>
  <si>
    <t>ПОРІВНЯЛЬНА ТАБЛИЦЯ
змін видатків  Державного бюджету України на 2021 рік</t>
  </si>
  <si>
    <t>2400000</t>
  </si>
  <si>
    <t>2401000</t>
  </si>
  <si>
    <t>2401590</t>
  </si>
  <si>
    <t>Міністерство енергетики України</t>
  </si>
  <si>
    <t>Апарат Міністерства енергетики України</t>
  </si>
  <si>
    <t>Реструктуризація вугільної галузі</t>
  </si>
  <si>
    <t>Проєкт
з урахуванням запропонованих змін</t>
  </si>
  <si>
    <t>Народний депутат України</t>
  </si>
  <si>
    <t>Орест САЛАМАХА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</si>
</sst>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2" formatCode="#,##0\ &quot;грн.&quot;;\-#,##0\ &quot;грн.&quot;"/>
    <numFmt numFmtId="179" formatCode="_-* #,##0.00\ _г_р_н_._-;\-* #,##0.00\ _г_р_н_._-;_-* &quot;-&quot;??\ _г_р_н_._-;_-@_-"/>
    <numFmt numFmtId="187" formatCode="_-* #,##0.00_р_._-;\-* #,##0.00_р_._-;_-* &quot;-&quot;??_р_._-;_-@_-"/>
    <numFmt numFmtId="188" formatCode="#,##0.0"/>
    <numFmt numFmtId="192" formatCode="_-* #,##0\ _р_._-;\-* #,##0\ _р_._-;_-* &quot;-&quot;\ _р_._-;_-@_-"/>
    <numFmt numFmtId="193" formatCode="_-* #,##0.00\ _р_._-;\-* #,##0.00\ _р_._-;_-* &quot;-&quot;??\ _р_._-;_-@_-"/>
    <numFmt numFmtId="198" formatCode="* #,##0.0;* \-#,##0.0;* &quot;&quot;"/>
  </numFmts>
  <fonts count="70" x14ac:knownFonts="1">
    <font>
      <sz val="10"/>
      <name val="Times New Roman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indexed="9"/>
      <name val="Arial Cyr"/>
      <family val="2"/>
      <charset val="204"/>
    </font>
    <font>
      <sz val="10"/>
      <name val="Arial Cyr"/>
      <charset val="204"/>
    </font>
    <font>
      <sz val="11"/>
      <color indexed="62"/>
      <name val="Calibri"/>
      <family val="2"/>
      <charset val="204"/>
    </font>
    <font>
      <sz val="10"/>
      <color indexed="62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0"/>
      <color indexed="63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0"/>
      <color indexed="52"/>
      <name val="Arial Cyr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Calibri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62"/>
      <name val="Arial Cyr"/>
      <family val="2"/>
      <charset val="204"/>
    </font>
    <font>
      <sz val="10"/>
      <name val="Courier New"/>
      <family val="3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11"/>
      <color indexed="9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60"/>
      <name val="Arial Cyr"/>
      <family val="2"/>
      <charset val="204"/>
    </font>
    <font>
      <b/>
      <sz val="11"/>
      <color indexed="10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sz val="10"/>
      <color indexed="20"/>
      <name val="Arial Cyr"/>
      <family val="2"/>
      <charset val="204"/>
    </font>
    <font>
      <i/>
      <sz val="11"/>
      <color indexed="23"/>
      <name val="Calibri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Times New Roman"/>
      <family val="1"/>
      <charset val="204"/>
    </font>
    <font>
      <sz val="11"/>
      <color indexed="52"/>
      <name val="Calibri"/>
      <family val="2"/>
      <charset val="204"/>
    </font>
    <font>
      <sz val="10"/>
      <color indexed="52"/>
      <name val="Arial Cyr"/>
      <family val="2"/>
      <charset val="204"/>
    </font>
    <font>
      <sz val="11"/>
      <color indexed="19"/>
      <name val="Calibri"/>
      <family val="2"/>
      <charset val="204"/>
    </font>
    <font>
      <sz val="10"/>
      <color indexed="10"/>
      <name val="Arial Cyr"/>
      <family val="2"/>
      <charset val="204"/>
    </font>
    <font>
      <sz val="10"/>
      <name val="ARIAL"/>
      <family val="2"/>
      <charset val="204"/>
    </font>
    <font>
      <sz val="10"/>
      <color indexed="17"/>
      <name val="Arial Cyr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1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51"/>
      <name val="Calibri"/>
      <family val="2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48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63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2"/>
      </left>
      <right style="double">
        <color indexed="62"/>
      </right>
      <top style="double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4" borderId="0" applyNumberFormat="0" applyBorder="0" applyAlignment="0" applyProtection="0"/>
    <xf numFmtId="0" fontId="2" fillId="13" borderId="0" applyNumberFormat="0" applyBorder="0" applyAlignment="0" applyProtection="0"/>
    <xf numFmtId="0" fontId="1" fillId="3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4" fillId="1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5" fillId="0" borderId="0"/>
    <xf numFmtId="0" fontId="3" fillId="21" borderId="0" applyNumberFormat="0" applyBorder="0" applyAlignment="0" applyProtection="0"/>
    <xf numFmtId="0" fontId="4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2" borderId="0" applyNumberFormat="0" applyBorder="0" applyAlignment="0" applyProtection="0"/>
    <xf numFmtId="0" fontId="4" fillId="22" borderId="0" applyNumberFormat="0" applyBorder="0" applyAlignment="0" applyProtection="0"/>
    <xf numFmtId="0" fontId="3" fillId="23" borderId="0" applyNumberFormat="0" applyBorder="0" applyAlignment="0" applyProtection="0"/>
    <xf numFmtId="0" fontId="4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17" borderId="0" applyNumberFormat="0" applyBorder="0" applyAlignment="0" applyProtection="0"/>
    <xf numFmtId="0" fontId="4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16" borderId="0" applyNumberFormat="0" applyBorder="0" applyAlignment="0" applyProtection="0"/>
    <xf numFmtId="0" fontId="4" fillId="16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4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4" borderId="0" applyNumberFormat="0" applyBorder="0" applyAlignment="0" applyProtection="0"/>
    <xf numFmtId="0" fontId="3" fillId="20" borderId="0" applyNumberFormat="0" applyBorder="0" applyAlignment="0" applyProtection="0"/>
    <xf numFmtId="0" fontId="3" fillId="14" borderId="0" applyNumberFormat="0" applyBorder="0" applyAlignment="0" applyProtection="0"/>
    <xf numFmtId="0" fontId="3" fillId="25" borderId="0" applyNumberFormat="0" applyBorder="0" applyAlignment="0" applyProtection="0"/>
    <xf numFmtId="0" fontId="3" fillId="16" borderId="0" applyNumberFormat="0" applyBorder="0" applyAlignment="0" applyProtection="0"/>
    <xf numFmtId="0" fontId="3" fillId="22" borderId="0" applyNumberFormat="0" applyBorder="0" applyAlignment="0" applyProtection="0"/>
    <xf numFmtId="0" fontId="6" fillId="13" borderId="1" applyNumberFormat="0" applyAlignment="0" applyProtection="0"/>
    <xf numFmtId="0" fontId="6" fillId="3" borderId="1" applyNumberFormat="0" applyAlignment="0" applyProtection="0"/>
    <xf numFmtId="0" fontId="7" fillId="13" borderId="1" applyNumberFormat="0" applyAlignment="0" applyProtection="0"/>
    <xf numFmtId="0" fontId="50" fillId="13" borderId="1" applyNumberFormat="0" applyAlignment="0" applyProtection="0"/>
    <xf numFmtId="0" fontId="8" fillId="11" borderId="2" applyNumberFormat="0" applyAlignment="0" applyProtection="0"/>
    <xf numFmtId="0" fontId="9" fillId="26" borderId="2" applyNumberFormat="0" applyAlignment="0" applyProtection="0"/>
    <xf numFmtId="0" fontId="8" fillId="26" borderId="2" applyNumberFormat="0" applyAlignment="0" applyProtection="0"/>
    <xf numFmtId="0" fontId="10" fillId="11" borderId="1" applyNumberFormat="0" applyAlignment="0" applyProtection="0"/>
    <xf numFmtId="0" fontId="11" fillId="26" borderId="1" applyNumberFormat="0" applyAlignment="0" applyProtection="0"/>
    <xf numFmtId="0" fontId="10" fillId="26" borderId="1" applyNumberFormat="0" applyAlignment="0" applyProtection="0"/>
    <xf numFmtId="0" fontId="12" fillId="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1" fillId="0" borderId="0">
      <alignment vertical="top"/>
    </xf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1" fillId="0" borderId="11" applyNumberFormat="0" applyFill="0" applyAlignment="0" applyProtection="0"/>
    <xf numFmtId="0" fontId="23" fillId="27" borderId="12" applyNumberFormat="0" applyAlignment="0" applyProtection="0"/>
    <xf numFmtId="0" fontId="23" fillId="27" borderId="12" applyNumberFormat="0" applyAlignment="0" applyProtection="0"/>
    <xf numFmtId="0" fontId="24" fillId="27" borderId="12" applyNumberFormat="0" applyAlignment="0" applyProtection="0"/>
    <xf numFmtId="0" fontId="23" fillId="28" borderId="13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13" borderId="0" applyNumberFormat="0" applyBorder="0" applyAlignment="0" applyProtection="0"/>
    <xf numFmtId="0" fontId="28" fillId="13" borderId="0" applyNumberFormat="0" applyBorder="0" applyAlignment="0" applyProtection="0"/>
    <xf numFmtId="0" fontId="27" fillId="13" borderId="0" applyNumberFormat="0" applyBorder="0" applyAlignment="0" applyProtection="0"/>
    <xf numFmtId="0" fontId="29" fillId="26" borderId="1" applyNumberFormat="0" applyAlignment="0" applyProtection="0"/>
    <xf numFmtId="0" fontId="5" fillId="0" borderId="0"/>
    <xf numFmtId="0" fontId="1" fillId="0" borderId="0"/>
    <xf numFmtId="0" fontId="21" fillId="0" borderId="14" applyNumberFormat="0" applyFill="0" applyAlignment="0" applyProtection="0"/>
    <xf numFmtId="0" fontId="31" fillId="4" borderId="0" applyNumberFormat="0" applyBorder="0" applyAlignment="0" applyProtection="0"/>
    <xf numFmtId="0" fontId="32" fillId="4" borderId="0" applyNumberFormat="0" applyBorder="0" applyAlignment="0" applyProtection="0"/>
    <xf numFmtId="0" fontId="31" fillId="8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7" borderId="15" applyNumberFormat="0" applyFont="0" applyAlignment="0" applyProtection="0"/>
    <xf numFmtId="0" fontId="5" fillId="7" borderId="15" applyNumberFormat="0" applyFont="0" applyAlignment="0" applyProtection="0"/>
    <xf numFmtId="0" fontId="35" fillId="7" borderId="15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26" borderId="2" applyNumberFormat="0" applyAlignment="0" applyProtection="0"/>
    <xf numFmtId="0" fontId="36" fillId="0" borderId="16" applyNumberFormat="0" applyFill="0" applyAlignment="0" applyProtection="0"/>
    <xf numFmtId="0" fontId="37" fillId="0" borderId="16" applyNumberFormat="0" applyFill="0" applyAlignment="0" applyProtection="0"/>
    <xf numFmtId="0" fontId="52" fillId="0" borderId="17" applyNumberFormat="0" applyFill="0" applyAlignment="0" applyProtection="0"/>
    <xf numFmtId="0" fontId="38" fillId="13" borderId="0" applyNumberFormat="0" applyBorder="0" applyAlignment="0" applyProtection="0"/>
    <xf numFmtId="0" fontId="30" fillId="0" borderId="0"/>
    <xf numFmtId="0" fontId="20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92" fontId="40" fillId="0" borderId="0" applyFont="0" applyFill="0" applyBorder="0" applyAlignment="0" applyProtection="0"/>
    <xf numFmtId="193" fontId="40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79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12" fillId="6" borderId="0" applyNumberFormat="0" applyBorder="0" applyAlignment="0" applyProtection="0"/>
    <xf numFmtId="0" fontId="41" fillId="6" borderId="0" applyNumberFormat="0" applyBorder="0" applyAlignment="0" applyProtection="0"/>
  </cellStyleXfs>
  <cellXfs count="91">
    <xf numFmtId="0" fontId="0" fillId="0" borderId="0" xfId="0"/>
    <xf numFmtId="0" fontId="35" fillId="0" borderId="0" xfId="0" applyNumberFormat="1" applyFont="1" applyFill="1" applyAlignment="1" applyProtection="1"/>
    <xf numFmtId="0" fontId="0" fillId="0" borderId="0" xfId="0" applyFill="1"/>
    <xf numFmtId="0" fontId="0" fillId="0" borderId="0" xfId="0" applyFill="1" applyAlignment="1">
      <alignment vertical="top"/>
    </xf>
    <xf numFmtId="0" fontId="0" fillId="0" borderId="0" xfId="0" applyFill="1" applyBorder="1" applyAlignment="1">
      <alignment horizontal="center"/>
    </xf>
    <xf numFmtId="0" fontId="47" fillId="0" borderId="0" xfId="0" applyFont="1" applyFill="1"/>
    <xf numFmtId="0" fontId="54" fillId="0" borderId="0" xfId="116" applyFont="1" applyAlignment="1">
      <alignment horizontal="center" vertical="top"/>
    </xf>
    <xf numFmtId="0" fontId="54" fillId="0" borderId="0" xfId="116" applyFont="1" applyAlignment="1">
      <alignment vertical="top" wrapText="1"/>
    </xf>
    <xf numFmtId="0" fontId="54" fillId="0" borderId="0" xfId="116" applyFont="1">
      <alignment vertical="top"/>
    </xf>
    <xf numFmtId="0" fontId="55" fillId="0" borderId="0" xfId="116" applyFont="1">
      <alignment vertical="top"/>
    </xf>
    <xf numFmtId="188" fontId="57" fillId="0" borderId="0" xfId="116" applyNumberFormat="1" applyFont="1">
      <alignment vertical="top"/>
    </xf>
    <xf numFmtId="0" fontId="55" fillId="0" borderId="0" xfId="116" applyFont="1" applyAlignment="1">
      <alignment horizontal="center" vertical="top"/>
    </xf>
    <xf numFmtId="0" fontId="55" fillId="0" borderId="0" xfId="116" applyFont="1" applyAlignment="1">
      <alignment vertical="top" wrapText="1"/>
    </xf>
    <xf numFmtId="0" fontId="35" fillId="0" borderId="0" xfId="0" applyNumberFormat="1" applyFont="1" applyFill="1" applyAlignment="1" applyProtection="1">
      <alignment horizontal="center" vertical="center"/>
    </xf>
    <xf numFmtId="0" fontId="43" fillId="0" borderId="0" xfId="0" applyNumberFormat="1" applyFont="1" applyFill="1" applyBorder="1" applyAlignment="1" applyProtection="1">
      <alignment horizontal="center"/>
    </xf>
    <xf numFmtId="0" fontId="47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59" fillId="0" borderId="0" xfId="0" applyFont="1" applyAlignment="1">
      <alignment horizontal="center" vertical="top" wrapText="1"/>
    </xf>
    <xf numFmtId="0" fontId="59" fillId="0" borderId="0" xfId="0" applyFont="1" applyAlignment="1">
      <alignment vertical="top" wrapText="1"/>
    </xf>
    <xf numFmtId="0" fontId="0" fillId="0" borderId="0" xfId="0" applyFill="1" applyBorder="1"/>
    <xf numFmtId="0" fontId="35" fillId="0" borderId="0" xfId="0" applyFont="1" applyFill="1" applyBorder="1" applyAlignment="1">
      <alignment horizontal="center"/>
    </xf>
    <xf numFmtId="0" fontId="48" fillId="0" borderId="0" xfId="0" applyNumberFormat="1" applyFont="1" applyFill="1" applyBorder="1" applyAlignment="1" applyProtection="1">
      <alignment horizontal="center" vertical="center"/>
    </xf>
    <xf numFmtId="0" fontId="47" fillId="0" borderId="0" xfId="0" applyFont="1" applyFill="1" applyBorder="1"/>
    <xf numFmtId="0" fontId="47" fillId="0" borderId="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 applyFill="1" applyBorder="1" applyAlignment="1" applyProtection="1">
      <alignment horizontal="center" vertical="top"/>
    </xf>
    <xf numFmtId="188" fontId="44" fillId="0" borderId="0" xfId="0" applyNumberFormat="1" applyFont="1" applyFill="1" applyBorder="1" applyAlignment="1" applyProtection="1">
      <alignment vertical="top"/>
    </xf>
    <xf numFmtId="0" fontId="0" fillId="0" borderId="0" xfId="0" applyFill="1" applyBorder="1" applyAlignment="1">
      <alignment vertical="top"/>
    </xf>
    <xf numFmtId="188" fontId="45" fillId="0" borderId="0" xfId="0" applyNumberFormat="1" applyFont="1" applyFill="1" applyBorder="1" applyAlignment="1" applyProtection="1">
      <alignment vertical="top"/>
    </xf>
    <xf numFmtId="188" fontId="46" fillId="0" borderId="0" xfId="0" applyNumberFormat="1" applyFont="1" applyFill="1" applyBorder="1" applyAlignment="1" applyProtection="1">
      <alignment vertical="top"/>
    </xf>
    <xf numFmtId="188" fontId="58" fillId="0" borderId="0" xfId="0" applyNumberFormat="1" applyFont="1" applyBorder="1" applyAlignment="1">
      <alignment vertical="center"/>
    </xf>
    <xf numFmtId="188" fontId="35" fillId="0" borderId="0" xfId="0" applyNumberFormat="1" applyFont="1" applyFill="1" applyAlignment="1" applyProtection="1"/>
    <xf numFmtId="188" fontId="55" fillId="0" borderId="0" xfId="116" applyNumberFormat="1" applyFont="1">
      <alignment vertical="top"/>
    </xf>
    <xf numFmtId="0" fontId="65" fillId="0" borderId="0" xfId="0" applyFont="1" applyAlignment="1">
      <alignment horizontal="right" vertical="top" wrapText="1"/>
    </xf>
    <xf numFmtId="0" fontId="65" fillId="0" borderId="0" xfId="116" applyFont="1" applyAlignment="1">
      <alignment horizontal="right" vertical="top"/>
    </xf>
    <xf numFmtId="0" fontId="58" fillId="0" borderId="0" xfId="0" applyFont="1" applyBorder="1" applyAlignment="1">
      <alignment horizontal="left" vertical="center" wrapText="1"/>
    </xf>
    <xf numFmtId="188" fontId="60" fillId="0" borderId="0" xfId="0" applyNumberFormat="1" applyFont="1" applyFill="1" applyBorder="1" applyAlignment="1" applyProtection="1"/>
    <xf numFmtId="188" fontId="60" fillId="0" borderId="0" xfId="108" applyNumberFormat="1" applyFont="1" applyFill="1" applyBorder="1" applyAlignment="1" applyProtection="1"/>
    <xf numFmtId="188" fontId="58" fillId="0" borderId="0" xfId="0" applyNumberFormat="1" applyFont="1" applyFill="1" applyBorder="1" applyAlignment="1">
      <alignment horizontal="right"/>
    </xf>
    <xf numFmtId="0" fontId="61" fillId="0" borderId="0" xfId="0" applyNumberFormat="1" applyFont="1" applyFill="1" applyBorder="1" applyAlignment="1" applyProtection="1">
      <alignment horizontal="center" vertical="top"/>
    </xf>
    <xf numFmtId="0" fontId="63" fillId="0" borderId="0" xfId="0" applyNumberFormat="1" applyFont="1" applyFill="1" applyBorder="1" applyAlignment="1" applyProtection="1">
      <alignment horizontal="justify" vertical="top" wrapText="1"/>
    </xf>
    <xf numFmtId="188" fontId="62" fillId="0" borderId="0" xfId="116" applyNumberFormat="1" applyFont="1" applyFill="1" applyBorder="1" applyAlignment="1">
      <alignment vertical="center"/>
    </xf>
    <xf numFmtId="188" fontId="64" fillId="0" borderId="0" xfId="0" applyNumberFormat="1" applyFont="1" applyFill="1" applyBorder="1" applyAlignment="1" applyProtection="1">
      <alignment vertical="center"/>
    </xf>
    <xf numFmtId="0" fontId="59" fillId="0" borderId="0" xfId="116" applyFont="1" applyFill="1" applyBorder="1">
      <alignment vertical="top"/>
    </xf>
    <xf numFmtId="188" fontId="44" fillId="0" borderId="18" xfId="0" applyNumberFormat="1" applyFont="1" applyFill="1" applyBorder="1" applyAlignment="1" applyProtection="1">
      <alignment vertical="top"/>
    </xf>
    <xf numFmtId="188" fontId="44" fillId="0" borderId="18" xfId="0" applyNumberFormat="1" applyFont="1" applyFill="1" applyBorder="1" applyAlignment="1" applyProtection="1">
      <alignment horizontal="center" vertical="center"/>
    </xf>
    <xf numFmtId="188" fontId="45" fillId="0" borderId="18" xfId="0" applyNumberFormat="1" applyFont="1" applyFill="1" applyBorder="1" applyAlignment="1" applyProtection="1">
      <alignment horizontal="center" vertical="center"/>
    </xf>
    <xf numFmtId="188" fontId="49" fillId="0" borderId="18" xfId="0" applyNumberFormat="1" applyFont="1" applyFill="1" applyBorder="1" applyAlignment="1" applyProtection="1">
      <alignment horizontal="center" vertical="center"/>
    </xf>
    <xf numFmtId="0" fontId="61" fillId="0" borderId="0" xfId="0" applyFont="1" applyAlignment="1">
      <alignment vertical="top"/>
    </xf>
    <xf numFmtId="0" fontId="66" fillId="0" borderId="19" xfId="0" applyFont="1" applyBorder="1" applyAlignment="1">
      <alignment horizontal="center" vertical="center" wrapText="1"/>
    </xf>
    <xf numFmtId="0" fontId="44" fillId="0" borderId="18" xfId="0" applyNumberFormat="1" applyFont="1" applyFill="1" applyBorder="1" applyAlignment="1" applyProtection="1">
      <alignment horizontal="left" vertical="center"/>
    </xf>
    <xf numFmtId="0" fontId="44" fillId="0" borderId="18" xfId="0" applyNumberFormat="1" applyFont="1" applyFill="1" applyBorder="1" applyAlignment="1" applyProtection="1">
      <alignment horizontal="left" vertical="center" wrapText="1"/>
    </xf>
    <xf numFmtId="0" fontId="45" fillId="0" borderId="18" xfId="0" applyNumberFormat="1" applyFont="1" applyFill="1" applyBorder="1" applyAlignment="1" applyProtection="1">
      <alignment horizontal="left" vertical="center"/>
    </xf>
    <xf numFmtId="0" fontId="45" fillId="0" borderId="18" xfId="0" applyNumberFormat="1" applyFont="1" applyFill="1" applyBorder="1" applyAlignment="1" applyProtection="1">
      <alignment horizontal="left" vertical="center" wrapText="1"/>
    </xf>
    <xf numFmtId="0" fontId="49" fillId="0" borderId="18" xfId="0" applyNumberFormat="1" applyFont="1" applyFill="1" applyBorder="1" applyAlignment="1" applyProtection="1">
      <alignment horizontal="left" vertical="center"/>
    </xf>
    <xf numFmtId="0" fontId="49" fillId="0" borderId="18" xfId="0" applyNumberFormat="1" applyFont="1" applyFill="1" applyBorder="1" applyAlignment="1" applyProtection="1">
      <alignment horizontal="left" vertical="center" wrapText="1"/>
    </xf>
    <xf numFmtId="188" fontId="44" fillId="0" borderId="18" xfId="0" applyNumberFormat="1" applyFont="1" applyFill="1" applyBorder="1" applyAlignment="1" applyProtection="1">
      <alignment horizontal="center" vertical="center" wrapText="1"/>
    </xf>
    <xf numFmtId="0" fontId="66" fillId="0" borderId="19" xfId="116" applyFont="1" applyBorder="1" applyAlignment="1">
      <alignment horizontal="center" vertical="center" wrapText="1"/>
    </xf>
    <xf numFmtId="188" fontId="44" fillId="0" borderId="18" xfId="0" applyNumberFormat="1" applyFont="1" applyFill="1" applyBorder="1" applyAlignment="1" applyProtection="1">
      <alignment horizontal="right" vertical="top"/>
    </xf>
    <xf numFmtId="188" fontId="66" fillId="0" borderId="18" xfId="0" applyNumberFormat="1" applyFont="1" applyFill="1" applyBorder="1" applyAlignment="1">
      <alignment horizontal="right" vertical="top"/>
    </xf>
    <xf numFmtId="188" fontId="45" fillId="0" borderId="18" xfId="0" applyNumberFormat="1" applyFont="1" applyFill="1" applyBorder="1" applyAlignment="1" applyProtection="1">
      <alignment horizontal="right" vertical="top"/>
    </xf>
    <xf numFmtId="188" fontId="67" fillId="0" borderId="18" xfId="0" applyNumberFormat="1" applyFont="1" applyFill="1" applyBorder="1" applyAlignment="1">
      <alignment horizontal="right" vertical="top"/>
    </xf>
    <xf numFmtId="188" fontId="49" fillId="0" borderId="18" xfId="0" applyNumberFormat="1" applyFont="1" applyFill="1" applyBorder="1" applyAlignment="1" applyProtection="1">
      <alignment horizontal="right" vertical="top"/>
    </xf>
    <xf numFmtId="188" fontId="68" fillId="0" borderId="18" xfId="0" applyNumberFormat="1" applyFont="1" applyFill="1" applyBorder="1" applyAlignment="1">
      <alignment horizontal="right" vertical="top"/>
    </xf>
    <xf numFmtId="188" fontId="44" fillId="0" borderId="18" xfId="0" applyNumberFormat="1" applyFont="1" applyFill="1" applyBorder="1" applyAlignment="1" applyProtection="1">
      <alignment horizontal="right" vertical="top" wrapText="1"/>
    </xf>
    <xf numFmtId="0" fontId="57" fillId="0" borderId="18" xfId="116" applyFont="1" applyBorder="1" applyAlignment="1">
      <alignment horizontal="center" vertical="center" wrapText="1"/>
    </xf>
    <xf numFmtId="198" fontId="44" fillId="0" borderId="18" xfId="0" applyNumberFormat="1" applyFont="1" applyFill="1" applyBorder="1" applyAlignment="1" applyProtection="1">
      <alignment horizontal="right" vertical="top"/>
    </xf>
    <xf numFmtId="0" fontId="44" fillId="0" borderId="18" xfId="0" applyNumberFormat="1" applyFont="1" applyFill="1" applyBorder="1" applyAlignment="1" applyProtection="1">
      <alignment horizontal="center" vertical="top"/>
    </xf>
    <xf numFmtId="0" fontId="44" fillId="0" borderId="18" xfId="0" applyNumberFormat="1" applyFont="1" applyFill="1" applyBorder="1" applyAlignment="1" applyProtection="1">
      <alignment vertical="top" wrapText="1"/>
    </xf>
    <xf numFmtId="188" fontId="66" fillId="0" borderId="18" xfId="116" applyNumberFormat="1" applyFont="1" applyFill="1" applyBorder="1" applyAlignment="1">
      <alignment horizontal="right" vertical="top" wrapText="1"/>
    </xf>
    <xf numFmtId="0" fontId="45" fillId="0" borderId="18" xfId="0" applyNumberFormat="1" applyFont="1" applyFill="1" applyBorder="1" applyAlignment="1" applyProtection="1">
      <alignment horizontal="center" vertical="top"/>
    </xf>
    <xf numFmtId="0" fontId="45" fillId="0" borderId="18" xfId="0" applyNumberFormat="1" applyFont="1" applyFill="1" applyBorder="1" applyAlignment="1" applyProtection="1">
      <alignment vertical="top" wrapText="1"/>
    </xf>
    <xf numFmtId="188" fontId="67" fillId="0" borderId="18" xfId="116" applyNumberFormat="1" applyFont="1" applyFill="1" applyBorder="1" applyAlignment="1">
      <alignment horizontal="right" vertical="top"/>
    </xf>
    <xf numFmtId="198" fontId="45" fillId="0" borderId="18" xfId="0" applyNumberFormat="1" applyFont="1" applyFill="1" applyBorder="1" applyAlignment="1" applyProtection="1">
      <alignment horizontal="right" vertical="top"/>
    </xf>
    <xf numFmtId="0" fontId="35" fillId="0" borderId="18" xfId="0" applyNumberFormat="1" applyFont="1" applyFill="1" applyBorder="1" applyAlignment="1" applyProtection="1">
      <alignment horizontal="center" vertical="top"/>
    </xf>
    <xf numFmtId="0" fontId="35" fillId="0" borderId="18" xfId="0" applyNumberFormat="1" applyFont="1" applyFill="1" applyBorder="1" applyAlignment="1" applyProtection="1">
      <alignment vertical="top" wrapText="1"/>
    </xf>
    <xf numFmtId="188" fontId="57" fillId="0" borderId="18" xfId="116" applyNumberFormat="1" applyFont="1" applyFill="1" applyBorder="1" applyAlignment="1">
      <alignment horizontal="right" vertical="top"/>
    </xf>
    <xf numFmtId="188" fontId="35" fillId="0" borderId="18" xfId="0" applyNumberFormat="1" applyFont="1" applyFill="1" applyBorder="1" applyAlignment="1" applyProtection="1">
      <alignment horizontal="right" vertical="top"/>
    </xf>
    <xf numFmtId="198" fontId="35" fillId="0" borderId="18" xfId="0" applyNumberFormat="1" applyFont="1" applyFill="1" applyBorder="1" applyAlignment="1" applyProtection="1">
      <alignment horizontal="right" vertical="top"/>
    </xf>
    <xf numFmtId="0" fontId="59" fillId="0" borderId="0" xfId="116" applyFont="1" applyAlignment="1">
      <alignment vertical="top" wrapText="1"/>
    </xf>
    <xf numFmtId="0" fontId="69" fillId="0" borderId="0" xfId="0" applyFont="1" applyAlignment="1">
      <alignment vertical="top"/>
    </xf>
    <xf numFmtId="0" fontId="69" fillId="0" borderId="0" xfId="0" applyFont="1" applyAlignment="1">
      <alignment vertical="top" wrapText="1"/>
    </xf>
    <xf numFmtId="0" fontId="69" fillId="0" borderId="0" xfId="0" applyFont="1" applyAlignment="1">
      <alignment horizontal="center" vertical="top"/>
    </xf>
    <xf numFmtId="0" fontId="66" fillId="0" borderId="18" xfId="0" applyFont="1" applyBorder="1" applyAlignment="1">
      <alignment horizontal="left" vertical="center" wrapText="1"/>
    </xf>
    <xf numFmtId="0" fontId="56" fillId="0" borderId="0" xfId="0" applyFont="1" applyAlignment="1">
      <alignment horizontal="center" vertical="center" wrapText="1"/>
    </xf>
    <xf numFmtId="0" fontId="66" fillId="0" borderId="19" xfId="0" applyFont="1" applyBorder="1" applyAlignment="1">
      <alignment horizontal="center" vertical="center" wrapText="1"/>
    </xf>
    <xf numFmtId="0" fontId="66" fillId="0" borderId="20" xfId="0" applyFont="1" applyBorder="1" applyAlignment="1">
      <alignment horizontal="center" vertical="center" wrapText="1"/>
    </xf>
    <xf numFmtId="0" fontId="59" fillId="0" borderId="0" xfId="116" applyFont="1" applyAlignment="1">
      <alignment horizontal="center" vertical="top" wrapText="1"/>
    </xf>
    <xf numFmtId="0" fontId="56" fillId="0" borderId="0" xfId="116" applyFont="1" applyAlignment="1">
      <alignment horizontal="center" vertical="center" wrapText="1"/>
    </xf>
    <xf numFmtId="0" fontId="66" fillId="0" borderId="19" xfId="116" applyFont="1" applyBorder="1" applyAlignment="1">
      <alignment horizontal="center" vertical="center" wrapText="1"/>
    </xf>
  </cellXfs>
  <cellStyles count="164">
    <cellStyle name="20% - Акцент1" xfId="1"/>
    <cellStyle name="20% - Акцент1 2" xfId="2"/>
    <cellStyle name="20% - Акцент1_Пор_вняльна таблиця до Закону-в_дновл-07.2015-вар.2" xfId="3"/>
    <cellStyle name="20% - Акцент2" xfId="4"/>
    <cellStyle name="20% - Акцент2 2" xfId="5"/>
    <cellStyle name="20% - Акцент2_Пор_вняльна таблиця до Закону-в_дновл-07.2015-вар.2" xfId="6"/>
    <cellStyle name="20% - Акцент3" xfId="7"/>
    <cellStyle name="20% - Акцент3 2" xfId="8"/>
    <cellStyle name="20% - Акцент3_Пор_вняльна таблиця до Закону-в_дновл-07.2015-вар.2" xfId="9"/>
    <cellStyle name="20% - Акцент4" xfId="10"/>
    <cellStyle name="20% - Акцент4 2" xfId="11"/>
    <cellStyle name="20% - Акцент4_Пор_вняльна таблиця до Закону-в_дновл-07.2015-вар.2" xfId="12"/>
    <cellStyle name="20% - Акцент5" xfId="13"/>
    <cellStyle name="20% - Акцент5 2" xfId="14"/>
    <cellStyle name="20% - Акцент6" xfId="15"/>
    <cellStyle name="20% - Акцент6 2" xfId="16"/>
    <cellStyle name="20% - Акцент6_Пор_вняльна таблиця до Закону-в_дновл-07.2015-вар.2" xfId="17"/>
    <cellStyle name="40% - Акцент1" xfId="18"/>
    <cellStyle name="40% - Акцент1 2" xfId="19"/>
    <cellStyle name="40% - Акцент1_Додаток №8" xfId="20"/>
    <cellStyle name="40% - Акцент2" xfId="21"/>
    <cellStyle name="40% - Акцент2 2" xfId="22"/>
    <cellStyle name="40% - Акцент3" xfId="23"/>
    <cellStyle name="40% - Акцент3 2" xfId="24"/>
    <cellStyle name="40% - Акцент3_Пор_вняльна таблиця до Закону-в_дновл-07.2015-вар.2" xfId="25"/>
    <cellStyle name="40% - Акцент4" xfId="26"/>
    <cellStyle name="40% - Акцент4 2" xfId="27"/>
    <cellStyle name="40% - Акцент4_Додаток №8" xfId="28"/>
    <cellStyle name="40% - Акцент5" xfId="29"/>
    <cellStyle name="40% - Акцент5 2" xfId="30"/>
    <cellStyle name="40% - Акцент6" xfId="31"/>
    <cellStyle name="40% - Акцент6 2" xfId="32"/>
    <cellStyle name="40% - Акцент6_Додаток №8" xfId="33"/>
    <cellStyle name="60% - Акцент1" xfId="34"/>
    <cellStyle name="60% - Акцент1 2" xfId="35"/>
    <cellStyle name="60% - Акцент1_Додаток №8" xfId="36"/>
    <cellStyle name="60% - Акцент2" xfId="37"/>
    <cellStyle name="60% - Акцент2 2" xfId="38"/>
    <cellStyle name="60% - Акцент3" xfId="39"/>
    <cellStyle name="60% - Акцент3 2" xfId="40"/>
    <cellStyle name="60% - Акцент3_Пор_вняльна таблиця до Закону-в_дновл-07.2015-вар.2" xfId="41"/>
    <cellStyle name="60% - Акцент4" xfId="42"/>
    <cellStyle name="60% - Акцент4 2" xfId="43"/>
    <cellStyle name="60% - Акцент4_Пор_вняльна таблиця до Закону-в_дновл-07.2015-вар.2" xfId="44"/>
    <cellStyle name="60% - Акцент5" xfId="45"/>
    <cellStyle name="60% - Акцент5 2" xfId="46"/>
    <cellStyle name="60% - Акцент5_Пор_вняльна таблиця до Закону-в_дновл-07.2015-вар.2" xfId="47"/>
    <cellStyle name="60% - Акцент6" xfId="48"/>
    <cellStyle name="60% - Акцент6 2" xfId="49"/>
    <cellStyle name="60% - Акцент6_Пор_вняльна таблиця до Закону-в_дновл-07.2015-вар.2" xfId="50"/>
    <cellStyle name="Normal_meresha_07" xfId="51"/>
    <cellStyle name="Акцент1" xfId="52"/>
    <cellStyle name="Акцент1 2" xfId="53"/>
    <cellStyle name="Акцент1_Додаток №8" xfId="54"/>
    <cellStyle name="Акцент2" xfId="55"/>
    <cellStyle name="Акцент2 2" xfId="56"/>
    <cellStyle name="Акцент3" xfId="57"/>
    <cellStyle name="Акцент3 2" xfId="58"/>
    <cellStyle name="Акцент3_Пор_вняльна таблиця до Закону-в_дновл-07.2015-вар.2" xfId="59"/>
    <cellStyle name="Акцент4" xfId="60"/>
    <cellStyle name="Акцент4 2" xfId="61"/>
    <cellStyle name="Акцент4_Додаток №8" xfId="62"/>
    <cellStyle name="Акцент5" xfId="63"/>
    <cellStyle name="Акцент5 2" xfId="64"/>
    <cellStyle name="Акцент5_Пор_вняльна таблиця до Закону-в_дновл-07.2015-вар.2" xfId="65"/>
    <cellStyle name="Акцент6" xfId="66"/>
    <cellStyle name="Акцент6 2" xfId="67"/>
    <cellStyle name="Акцент6_Пор_вняльна таблиця до Закону-в_дновл-07.2015-вар.2" xfId="68"/>
    <cellStyle name="Акцентування1" xfId="69" builtinId="29" customBuiltin="1"/>
    <cellStyle name="Акцентування2" xfId="70" builtinId="33" customBuiltin="1"/>
    <cellStyle name="Акцентування3" xfId="71" builtinId="37" customBuiltin="1"/>
    <cellStyle name="Акцентування4" xfId="72" builtinId="41" customBuiltin="1"/>
    <cellStyle name="Акцентування5" xfId="73" builtinId="45" customBuiltin="1"/>
    <cellStyle name="Акцентування6" xfId="74" builtinId="49" customBuiltin="1"/>
    <cellStyle name="Ввід" xfId="75" builtinId="20" customBuiltin="1"/>
    <cellStyle name="Ввод " xfId="76"/>
    <cellStyle name="Ввод  2" xfId="77"/>
    <cellStyle name="Ввод _Пор_вняльна таблиця до Закону-в_дновл-07.2015-вар.2" xfId="78"/>
    <cellStyle name="Вывод" xfId="79"/>
    <cellStyle name="Вывод 2" xfId="80"/>
    <cellStyle name="Вывод_Додаток №8" xfId="81"/>
    <cellStyle name="Вычисление" xfId="82"/>
    <cellStyle name="Вычисление 2" xfId="83"/>
    <cellStyle name="Вычисление_Додаток №8" xfId="84"/>
    <cellStyle name="Добре" xfId="85"/>
    <cellStyle name="Заголовок 1" xfId="86" builtinId="16" customBuiltin="1"/>
    <cellStyle name="Заголовок 1 2" xfId="87"/>
    <cellStyle name="Заголовок 2" xfId="88" builtinId="17" customBuiltin="1"/>
    <cellStyle name="Заголовок 2 2" xfId="89"/>
    <cellStyle name="Заголовок 3" xfId="90" builtinId="18" customBuiltin="1"/>
    <cellStyle name="Заголовок 3 2" xfId="91"/>
    <cellStyle name="Заголовок 4" xfId="92" builtinId="19" customBuiltin="1"/>
    <cellStyle name="Заголовок 4 2" xfId="93"/>
    <cellStyle name="Звичайний" xfId="0" builtinId="0"/>
    <cellStyle name="Звичайний 10" xfId="94"/>
    <cellStyle name="Звичайний 11" xfId="95"/>
    <cellStyle name="Звичайний 12" xfId="96"/>
    <cellStyle name="Звичайний 13" xfId="97"/>
    <cellStyle name="Звичайний 14" xfId="98"/>
    <cellStyle name="Звичайний 15" xfId="99"/>
    <cellStyle name="Звичайний 16" xfId="100"/>
    <cellStyle name="Звичайний 17" xfId="101"/>
    <cellStyle name="Звичайний 18" xfId="102"/>
    <cellStyle name="Звичайний 19" xfId="103"/>
    <cellStyle name="Звичайний 2" xfId="104"/>
    <cellStyle name="Звичайний 2 2" xfId="105"/>
    <cellStyle name="Звичайний 2_Додаток №6" xfId="106"/>
    <cellStyle name="Звичайний 20" xfId="107"/>
    <cellStyle name="Звичайний 3" xfId="108"/>
    <cellStyle name="Звичайний 4" xfId="109"/>
    <cellStyle name="Звичайний 4 2" xfId="110"/>
    <cellStyle name="Звичайний 5" xfId="111"/>
    <cellStyle name="Звичайний 6" xfId="112"/>
    <cellStyle name="Звичайний 7" xfId="113"/>
    <cellStyle name="Звичайний 8" xfId="114"/>
    <cellStyle name="Звичайний 9" xfId="115"/>
    <cellStyle name="Звичайний_Пор_вняльна таблиця до Закону-в_дновл-07.2015-вар.2" xfId="116"/>
    <cellStyle name="Зв'язана клітинка" xfId="117" builtinId="24" customBuiltin="1"/>
    <cellStyle name="Итог" xfId="118"/>
    <cellStyle name="Итог 2" xfId="119"/>
    <cellStyle name="Итог_Додаток №8" xfId="120"/>
    <cellStyle name="Контрольна клітинка" xfId="121" builtinId="23" customBuiltin="1"/>
    <cellStyle name="Контрольная ячейка" xfId="122"/>
    <cellStyle name="Контрольная ячейка 2" xfId="123"/>
    <cellStyle name="Контрольная ячейка_Пор_вняльна таблиця до Закону-в_дновл-07.2015-вар.2" xfId="124"/>
    <cellStyle name="Назва" xfId="125" builtinId="15" customBuiltin="1"/>
    <cellStyle name="Название" xfId="126"/>
    <cellStyle name="Название 2" xfId="127"/>
    <cellStyle name="Название_Додаток №8" xfId="128"/>
    <cellStyle name="Нейтральный" xfId="129"/>
    <cellStyle name="Нейтральный 2" xfId="130"/>
    <cellStyle name="Нейтральный_Додаток_9_06-12-2012" xfId="131"/>
    <cellStyle name="Обчислення" xfId="132" builtinId="22" customBuiltin="1"/>
    <cellStyle name="Обычный 2" xfId="133"/>
    <cellStyle name="Обычный 3" xfId="134"/>
    <cellStyle name="Підсумок" xfId="135" builtinId="25" customBuiltin="1"/>
    <cellStyle name="Плохой" xfId="136"/>
    <cellStyle name="Плохой 2" xfId="137"/>
    <cellStyle name="Поганий" xfId="138" builtinId="27" customBuiltin="1"/>
    <cellStyle name="Пояснение" xfId="139"/>
    <cellStyle name="Пояснение 2" xfId="140"/>
    <cellStyle name="Примечание" xfId="141"/>
    <cellStyle name="Примечание 2" xfId="142"/>
    <cellStyle name="Примітка" xfId="143" builtinId="10" customBuiltin="1"/>
    <cellStyle name="Процентный 2" xfId="144"/>
    <cellStyle name="Процентный 3" xfId="145"/>
    <cellStyle name="Результат" xfId="146" builtinId="21" customBuiltin="1"/>
    <cellStyle name="Связанная ячейка" xfId="147"/>
    <cellStyle name="Связанная ячейка 2" xfId="148"/>
    <cellStyle name="Связанная ячейка_Пор_вняльна таблиця до Закону-в_дновл-07.2015-вар.2" xfId="149"/>
    <cellStyle name="Середній" xfId="150"/>
    <cellStyle name="Стиль 1" xfId="151"/>
    <cellStyle name="Текст попередження" xfId="152" builtinId="11" customBuiltin="1"/>
    <cellStyle name="Текст пояснення" xfId="153" builtinId="53" customBuiltin="1"/>
    <cellStyle name="Текст предупреждения" xfId="154"/>
    <cellStyle name="Текст предупреждения 2" xfId="155"/>
    <cellStyle name="Тысячи [0]_Додаток №1" xfId="156"/>
    <cellStyle name="Тысячи_Додаток №1" xfId="157"/>
    <cellStyle name="Финансовый 2" xfId="158"/>
    <cellStyle name="Финансовый 3" xfId="159"/>
    <cellStyle name="Фінансовий 2" xfId="160"/>
    <cellStyle name="Фінансовий 2 2" xfId="161"/>
    <cellStyle name="Хороший" xfId="162"/>
    <cellStyle name="Хороший 2" xfId="1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showGridLines="0" showZeros="0" tabSelected="1" view="pageBreakPreview" zoomScaleNormal="100" zoomScaleSheetLayoutView="100" workbookViewId="0">
      <selection activeCell="I21" sqref="I21"/>
    </sheetView>
  </sheetViews>
  <sheetFormatPr defaultColWidth="8.83203125" defaultRowHeight="12.75" x14ac:dyDescent="0.2"/>
  <cols>
    <col min="1" max="1" width="14" style="1" bestFit="1" customWidth="1"/>
    <col min="2" max="2" width="53.33203125" style="1" customWidth="1"/>
    <col min="3" max="5" width="18.83203125" style="1" hidden="1" customWidth="1"/>
    <col min="6" max="8" width="18.83203125" style="1" customWidth="1"/>
    <col min="9" max="9" width="19.6640625" style="1" bestFit="1" customWidth="1"/>
    <col min="10" max="11" width="18.83203125" style="1" customWidth="1"/>
    <col min="12" max="12" width="11.33203125" style="1" customWidth="1"/>
    <col min="13" max="13" width="11.1640625" style="1" bestFit="1" customWidth="1"/>
    <col min="14" max="14" width="13.1640625" style="1" bestFit="1" customWidth="1"/>
    <col min="15" max="16384" width="8.83203125" style="2"/>
  </cols>
  <sheetData>
    <row r="1" spans="1:16" ht="46.5" customHeight="1" x14ac:dyDescent="0.2">
      <c r="A1" s="85" t="s">
        <v>16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13"/>
      <c r="M1" s="13"/>
      <c r="N1" s="13"/>
    </row>
    <row r="2" spans="1:16" ht="18.75" x14ac:dyDescent="0.3">
      <c r="A2" s="18"/>
      <c r="B2" s="19"/>
      <c r="C2" s="19"/>
      <c r="D2" s="19"/>
      <c r="E2" s="19"/>
      <c r="F2" s="19"/>
      <c r="G2" s="19"/>
      <c r="H2" s="19"/>
      <c r="I2" s="19"/>
      <c r="J2" s="19"/>
      <c r="K2" s="34" t="s">
        <v>13</v>
      </c>
      <c r="L2" s="14"/>
      <c r="M2" s="14"/>
      <c r="N2" s="14"/>
      <c r="O2" s="20"/>
      <c r="P2" s="20"/>
    </row>
    <row r="3" spans="1:16" x14ac:dyDescent="0.2">
      <c r="A3" s="86" t="s">
        <v>7</v>
      </c>
      <c r="B3" s="86" t="s">
        <v>8</v>
      </c>
      <c r="C3" s="86" t="s">
        <v>14</v>
      </c>
      <c r="D3" s="86"/>
      <c r="E3" s="86"/>
      <c r="F3" s="86" t="s">
        <v>15</v>
      </c>
      <c r="G3" s="86"/>
      <c r="H3" s="86"/>
      <c r="I3" s="86" t="s">
        <v>2</v>
      </c>
      <c r="J3" s="86"/>
      <c r="K3" s="86"/>
      <c r="L3" s="4"/>
      <c r="M3" s="4"/>
      <c r="N3" s="21"/>
      <c r="O3" s="20"/>
      <c r="P3" s="20"/>
    </row>
    <row r="4" spans="1:16" s="5" customFormat="1" ht="25.5" x14ac:dyDescent="0.2">
      <c r="A4" s="86"/>
      <c r="B4" s="87"/>
      <c r="C4" s="50" t="s">
        <v>0</v>
      </c>
      <c r="D4" s="50" t="s">
        <v>9</v>
      </c>
      <c r="E4" s="50" t="s">
        <v>10</v>
      </c>
      <c r="F4" s="50" t="s">
        <v>0</v>
      </c>
      <c r="G4" s="50" t="s">
        <v>9</v>
      </c>
      <c r="H4" s="50" t="s">
        <v>10</v>
      </c>
      <c r="I4" s="50" t="s">
        <v>0</v>
      </c>
      <c r="J4" s="50" t="s">
        <v>9</v>
      </c>
      <c r="K4" s="50" t="s">
        <v>10</v>
      </c>
      <c r="L4" s="22"/>
      <c r="M4" s="22"/>
      <c r="N4" s="22"/>
      <c r="O4" s="23"/>
      <c r="P4" s="23"/>
    </row>
    <row r="5" spans="1:16" s="5" customFormat="1" ht="15" x14ac:dyDescent="0.2">
      <c r="A5" s="51">
        <v>10000000</v>
      </c>
      <c r="B5" s="52" t="s">
        <v>17</v>
      </c>
      <c r="C5" s="46">
        <v>959282991.60000002</v>
      </c>
      <c r="D5" s="46">
        <v>890074079.5</v>
      </c>
      <c r="E5" s="46">
        <v>69208912.099999994</v>
      </c>
      <c r="F5" s="59">
        <f>959282991.6+1500000</f>
        <v>960782991.60000002</v>
      </c>
      <c r="G5" s="59">
        <f>890074079.5+1500000</f>
        <v>891574079.5</v>
      </c>
      <c r="H5" s="59">
        <v>69208912.099999994</v>
      </c>
      <c r="I5" s="60">
        <f t="shared" ref="I5:K9" si="0">F5-C5</f>
        <v>1500000</v>
      </c>
      <c r="J5" s="60">
        <f t="shared" si="0"/>
        <v>1500000</v>
      </c>
      <c r="K5" s="60">
        <f t="shared" si="0"/>
        <v>0</v>
      </c>
      <c r="L5" s="24"/>
      <c r="M5" s="25"/>
      <c r="N5" s="22"/>
      <c r="O5" s="23"/>
      <c r="P5" s="23"/>
    </row>
    <row r="6" spans="1:16" s="5" customFormat="1" ht="27" x14ac:dyDescent="0.2">
      <c r="A6" s="53" t="s">
        <v>18</v>
      </c>
      <c r="B6" s="54" t="s">
        <v>19</v>
      </c>
      <c r="C6" s="47">
        <v>249416075.80000001</v>
      </c>
      <c r="D6" s="47">
        <v>249416075.80000001</v>
      </c>
      <c r="E6" s="47">
        <v>0</v>
      </c>
      <c r="F6" s="61">
        <f>249416075.8+1500000</f>
        <v>250916075.80000001</v>
      </c>
      <c r="G6" s="61">
        <f>249416075.8+1500000</f>
        <v>250916075.80000001</v>
      </c>
      <c r="H6" s="61">
        <v>0</v>
      </c>
      <c r="I6" s="62">
        <f t="shared" si="0"/>
        <v>1500000</v>
      </c>
      <c r="J6" s="62">
        <f t="shared" si="0"/>
        <v>1500000</v>
      </c>
      <c r="K6" s="60">
        <f t="shared" si="0"/>
        <v>0</v>
      </c>
      <c r="L6" s="15"/>
      <c r="M6" s="26"/>
      <c r="N6" s="22"/>
      <c r="O6" s="23"/>
      <c r="P6" s="23"/>
    </row>
    <row r="7" spans="1:16" s="3" customFormat="1" x14ac:dyDescent="0.2">
      <c r="A7" s="55" t="s">
        <v>20</v>
      </c>
      <c r="B7" s="56" t="s">
        <v>21</v>
      </c>
      <c r="C7" s="48">
        <v>111836000</v>
      </c>
      <c r="D7" s="48">
        <v>111836000</v>
      </c>
      <c r="E7" s="48">
        <v>0</v>
      </c>
      <c r="F7" s="63">
        <f>111836000+1500000</f>
        <v>113336000</v>
      </c>
      <c r="G7" s="63">
        <f>111836000+1500000</f>
        <v>113336000</v>
      </c>
      <c r="H7" s="63">
        <v>0</v>
      </c>
      <c r="I7" s="64">
        <f t="shared" si="0"/>
        <v>1500000</v>
      </c>
      <c r="J7" s="64">
        <f t="shared" si="0"/>
        <v>1500000</v>
      </c>
      <c r="K7" s="60">
        <f t="shared" si="0"/>
        <v>0</v>
      </c>
      <c r="L7" s="27"/>
      <c r="M7" s="27"/>
      <c r="N7" s="27"/>
      <c r="O7" s="28"/>
      <c r="P7" s="28"/>
    </row>
    <row r="8" spans="1:16" s="3" customFormat="1" ht="35.25" customHeight="1" x14ac:dyDescent="0.2">
      <c r="A8" s="84" t="s">
        <v>12</v>
      </c>
      <c r="B8" s="84"/>
      <c r="C8" s="57">
        <v>1097050549.0999999</v>
      </c>
      <c r="D8" s="57">
        <v>971436804.20000005</v>
      </c>
      <c r="E8" s="57">
        <v>125613744.90000001</v>
      </c>
      <c r="F8" s="65">
        <f>1097050549.1+1500000</f>
        <v>1098550549.0999999</v>
      </c>
      <c r="G8" s="65">
        <f>971436804.2+1500000</f>
        <v>972936804.20000005</v>
      </c>
      <c r="H8" s="65">
        <v>125613744.90000001</v>
      </c>
      <c r="I8" s="60">
        <f>F8-C8</f>
        <v>1500000</v>
      </c>
      <c r="J8" s="60">
        <f>G8-D8</f>
        <v>1500000</v>
      </c>
      <c r="K8" s="60">
        <f>H8-E8</f>
        <v>0</v>
      </c>
      <c r="L8" s="29"/>
      <c r="M8" s="29"/>
      <c r="N8" s="29"/>
      <c r="O8" s="28"/>
      <c r="P8" s="28"/>
    </row>
    <row r="9" spans="1:16" s="3" customFormat="1" x14ac:dyDescent="0.2">
      <c r="A9" s="84" t="s">
        <v>11</v>
      </c>
      <c r="B9" s="84"/>
      <c r="C9" s="46">
        <v>1107436779.4000001</v>
      </c>
      <c r="D9" s="46">
        <v>981823034.5</v>
      </c>
      <c r="E9" s="46">
        <v>125613744.90000001</v>
      </c>
      <c r="F9" s="59">
        <f>1107436779.4+1500000</f>
        <v>1108936779.4000001</v>
      </c>
      <c r="G9" s="59">
        <f>981823034.5+1500000</f>
        <v>983323034.5</v>
      </c>
      <c r="H9" s="59">
        <v>125613744.90000001</v>
      </c>
      <c r="I9" s="60">
        <f t="shared" si="0"/>
        <v>1500000</v>
      </c>
      <c r="J9" s="60">
        <f t="shared" si="0"/>
        <v>1500000</v>
      </c>
      <c r="K9" s="60">
        <f t="shared" si="0"/>
        <v>0</v>
      </c>
      <c r="L9" s="30"/>
      <c r="M9" s="30"/>
      <c r="N9" s="30"/>
      <c r="O9" s="28"/>
      <c r="P9" s="28"/>
    </row>
    <row r="10" spans="1:16" s="3" customFormat="1" ht="15.75" x14ac:dyDescent="0.25">
      <c r="A10" s="36"/>
      <c r="B10" s="36"/>
      <c r="C10" s="37"/>
      <c r="D10" s="37"/>
      <c r="E10" s="37"/>
      <c r="F10" s="38"/>
      <c r="G10" s="38"/>
      <c r="H10" s="38"/>
      <c r="I10" s="39"/>
      <c r="J10" s="39"/>
      <c r="K10" s="39"/>
      <c r="L10" s="30"/>
      <c r="M10" s="30"/>
      <c r="N10" s="30"/>
      <c r="O10" s="28"/>
      <c r="P10" s="28"/>
    </row>
    <row r="11" spans="1:16" s="3" customFormat="1" ht="15.75" x14ac:dyDescent="0.2">
      <c r="A11" s="16"/>
      <c r="B11" s="17"/>
      <c r="C11" s="16"/>
      <c r="D11" s="16"/>
      <c r="E11" s="16"/>
      <c r="F11" s="16"/>
      <c r="G11" s="16"/>
      <c r="H11" s="16"/>
      <c r="I11" s="31">
        <f>F11-C11</f>
        <v>0</v>
      </c>
      <c r="J11" s="16"/>
      <c r="K11" s="16"/>
      <c r="L11" s="30"/>
      <c r="M11" s="30"/>
      <c r="N11" s="30"/>
      <c r="O11" s="28"/>
      <c r="P11" s="28"/>
    </row>
    <row r="12" spans="1:16" s="3" customFormat="1" ht="15.75" x14ac:dyDescent="0.2">
      <c r="A12" s="16"/>
      <c r="B12" s="19" t="s">
        <v>30</v>
      </c>
      <c r="C12" s="19"/>
      <c r="D12" s="19"/>
      <c r="E12" s="81"/>
      <c r="F12" s="81"/>
      <c r="G12" s="81"/>
      <c r="H12" s="82"/>
      <c r="I12" s="81"/>
      <c r="J12" s="83" t="s">
        <v>31</v>
      </c>
      <c r="K12" s="83"/>
      <c r="L12" s="30"/>
      <c r="M12" s="30"/>
      <c r="N12" s="30"/>
      <c r="O12" s="28"/>
      <c r="P12" s="28"/>
    </row>
    <row r="13" spans="1:16" ht="18.75" x14ac:dyDescent="0.2">
      <c r="H13" s="49"/>
      <c r="I13" s="49"/>
      <c r="J13" s="49"/>
      <c r="K13" s="49"/>
    </row>
    <row r="14" spans="1:16" ht="18.75" x14ac:dyDescent="0.2">
      <c r="H14" s="49"/>
      <c r="I14" s="49"/>
      <c r="J14" s="49"/>
      <c r="K14" s="49"/>
    </row>
    <row r="15" spans="1:16" ht="18.75" x14ac:dyDescent="0.2">
      <c r="H15" s="49"/>
      <c r="I15" s="49"/>
      <c r="J15" s="49"/>
      <c r="K15" s="49"/>
    </row>
    <row r="16" spans="1:16" ht="18.75" x14ac:dyDescent="0.2">
      <c r="H16" s="49"/>
      <c r="I16" s="49"/>
      <c r="J16" s="49"/>
      <c r="K16" s="49"/>
    </row>
    <row r="17" spans="6:11" ht="18.75" x14ac:dyDescent="0.2">
      <c r="F17" s="32"/>
      <c r="H17" s="49"/>
      <c r="I17" s="49"/>
      <c r="J17" s="49"/>
      <c r="K17" s="49"/>
    </row>
    <row r="18" spans="6:11" ht="18.75" x14ac:dyDescent="0.2">
      <c r="H18" s="49"/>
      <c r="I18" s="49"/>
      <c r="J18" s="49"/>
      <c r="K18" s="49"/>
    </row>
    <row r="19" spans="6:11" ht="18.75" x14ac:dyDescent="0.2">
      <c r="H19" s="49"/>
      <c r="I19" s="49"/>
      <c r="J19" s="49"/>
      <c r="K19" s="49"/>
    </row>
    <row r="20" spans="6:11" ht="18.75" x14ac:dyDescent="0.2">
      <c r="H20" s="49"/>
      <c r="I20" s="49"/>
      <c r="J20" s="49"/>
      <c r="K20" s="49"/>
    </row>
    <row r="21" spans="6:11" ht="18.75" x14ac:dyDescent="0.2">
      <c r="H21" s="49"/>
      <c r="I21" s="49"/>
      <c r="J21" s="49"/>
      <c r="K21" s="49"/>
    </row>
    <row r="22" spans="6:11" ht="18.75" x14ac:dyDescent="0.2">
      <c r="H22" s="49"/>
      <c r="I22" s="49"/>
      <c r="J22" s="49"/>
      <c r="K22" s="49"/>
    </row>
    <row r="23" spans="6:11" ht="18.75" x14ac:dyDescent="0.2">
      <c r="H23" s="49"/>
      <c r="I23" s="49"/>
      <c r="J23" s="49"/>
      <c r="K23" s="49"/>
    </row>
    <row r="24" spans="6:11" ht="18.75" x14ac:dyDescent="0.2">
      <c r="H24" s="49"/>
      <c r="I24" s="49"/>
      <c r="J24" s="49"/>
      <c r="K24" s="49"/>
    </row>
    <row r="25" spans="6:11" ht="18.75" x14ac:dyDescent="0.2">
      <c r="H25" s="49"/>
      <c r="I25" s="49"/>
      <c r="J25" s="49"/>
      <c r="K25" s="49"/>
    </row>
    <row r="26" spans="6:11" ht="18.75" x14ac:dyDescent="0.2">
      <c r="H26" s="49"/>
      <c r="I26" s="49"/>
      <c r="J26" s="49"/>
      <c r="K26" s="49"/>
    </row>
    <row r="27" spans="6:11" ht="18.75" x14ac:dyDescent="0.2">
      <c r="H27" s="49"/>
      <c r="I27" s="49"/>
      <c r="J27" s="49"/>
      <c r="K27" s="49"/>
    </row>
    <row r="28" spans="6:11" ht="18.75" x14ac:dyDescent="0.2">
      <c r="H28" s="49"/>
      <c r="I28" s="49"/>
      <c r="J28" s="49"/>
      <c r="K28" s="49"/>
    </row>
    <row r="29" spans="6:11" ht="18.75" x14ac:dyDescent="0.2">
      <c r="H29" s="49"/>
      <c r="I29" s="49"/>
      <c r="J29" s="49"/>
      <c r="K29" s="49"/>
    </row>
    <row r="30" spans="6:11" ht="18.75" x14ac:dyDescent="0.2">
      <c r="H30" s="49"/>
      <c r="I30" s="49"/>
      <c r="J30" s="49"/>
      <c r="K30" s="49"/>
    </row>
    <row r="31" spans="6:11" ht="18.75" x14ac:dyDescent="0.2">
      <c r="H31" s="49"/>
      <c r="I31" s="49"/>
      <c r="J31" s="49"/>
      <c r="K31" s="49"/>
    </row>
    <row r="32" spans="6:11" ht="18.75" x14ac:dyDescent="0.2">
      <c r="H32" s="49"/>
      <c r="I32" s="49"/>
      <c r="J32" s="49"/>
      <c r="K32" s="49"/>
    </row>
    <row r="33" spans="8:11" ht="18.75" x14ac:dyDescent="0.2">
      <c r="H33" s="49"/>
      <c r="I33" s="49"/>
      <c r="J33" s="49"/>
      <c r="K33" s="49"/>
    </row>
    <row r="34" spans="8:11" ht="18.75" x14ac:dyDescent="0.2">
      <c r="H34" s="49"/>
      <c r="I34" s="49"/>
      <c r="J34" s="49"/>
      <c r="K34" s="49"/>
    </row>
  </sheetData>
  <mergeCells count="9">
    <mergeCell ref="J12:K12"/>
    <mergeCell ref="A8:B8"/>
    <mergeCell ref="A9:B9"/>
    <mergeCell ref="A1:K1"/>
    <mergeCell ref="A3:A4"/>
    <mergeCell ref="B3:B4"/>
    <mergeCell ref="C3:E3"/>
    <mergeCell ref="F3:H3"/>
    <mergeCell ref="I3:K3"/>
  </mergeCells>
  <phoneticPr fontId="42" type="noConversion"/>
  <printOptions horizontalCentered="1"/>
  <pageMargins left="0.39370078740157483" right="0.39370078740157483" top="0.59055118110236227" bottom="0.51181102362204722" header="0.31496062992125984" footer="0.31496062992125984"/>
  <pageSetup paperSize="9" scale="85" fitToHeight="0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showGridLines="0" showZeros="0" showOutlineSymbols="0" view="pageBreakPreview" zoomScaleNormal="89" zoomScaleSheetLayoutView="100" workbookViewId="0">
      <selection activeCell="J11" sqref="J11:K11"/>
    </sheetView>
  </sheetViews>
  <sheetFormatPr defaultColWidth="6.83203125" defaultRowHeight="18" x14ac:dyDescent="0.2"/>
  <cols>
    <col min="1" max="1" width="14.6640625" style="11" bestFit="1" customWidth="1"/>
    <col min="2" max="2" width="82.6640625" style="12" customWidth="1"/>
    <col min="3" max="3" width="24.33203125" style="9" customWidth="1"/>
    <col min="4" max="5" width="18.83203125" style="9" customWidth="1"/>
    <col min="6" max="6" width="22.5" style="9" customWidth="1"/>
    <col min="7" max="11" width="18.83203125" style="9" customWidth="1"/>
    <col min="12" max="16384" width="6.83203125" style="9"/>
  </cols>
  <sheetData>
    <row r="1" spans="1:11" ht="48" customHeight="1" x14ac:dyDescent="0.2">
      <c r="A1" s="89" t="s">
        <v>22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ht="18.75" x14ac:dyDescent="0.2">
      <c r="A2" s="6"/>
      <c r="B2" s="7"/>
      <c r="C2" s="8"/>
      <c r="D2" s="8"/>
      <c r="E2" s="8"/>
      <c r="F2" s="8"/>
      <c r="G2" s="10"/>
      <c r="H2" s="8"/>
      <c r="I2" s="8"/>
      <c r="J2" s="8"/>
      <c r="K2" s="35" t="s">
        <v>13</v>
      </c>
    </row>
    <row r="3" spans="1:11" ht="34.5" customHeight="1" x14ac:dyDescent="0.2">
      <c r="A3" s="90" t="s">
        <v>1</v>
      </c>
      <c r="B3" s="90" t="s">
        <v>4</v>
      </c>
      <c r="C3" s="90" t="s">
        <v>14</v>
      </c>
      <c r="D3" s="90"/>
      <c r="E3" s="90"/>
      <c r="F3" s="90" t="s">
        <v>29</v>
      </c>
      <c r="G3" s="90"/>
      <c r="H3" s="90"/>
      <c r="I3" s="90" t="s">
        <v>2</v>
      </c>
      <c r="J3" s="90"/>
      <c r="K3" s="90"/>
    </row>
    <row r="4" spans="1:11" ht="25.5" x14ac:dyDescent="0.2">
      <c r="A4" s="90"/>
      <c r="B4" s="90"/>
      <c r="C4" s="58" t="s">
        <v>0</v>
      </c>
      <c r="D4" s="58" t="s">
        <v>5</v>
      </c>
      <c r="E4" s="58" t="s">
        <v>6</v>
      </c>
      <c r="F4" s="58" t="s">
        <v>0</v>
      </c>
      <c r="G4" s="58" t="s">
        <v>5</v>
      </c>
      <c r="H4" s="58" t="s">
        <v>6</v>
      </c>
      <c r="I4" s="58" t="s">
        <v>0</v>
      </c>
      <c r="J4" s="58" t="s">
        <v>5</v>
      </c>
      <c r="K4" s="58" t="s">
        <v>6</v>
      </c>
    </row>
    <row r="5" spans="1:11" x14ac:dyDescent="0.2">
      <c r="A5" s="66"/>
      <c r="B5" s="45" t="s">
        <v>3</v>
      </c>
      <c r="C5" s="59">
        <v>1345052705.3</v>
      </c>
      <c r="D5" s="67">
        <v>1205806057.8</v>
      </c>
      <c r="E5" s="67">
        <v>139246647.5</v>
      </c>
      <c r="F5" s="59">
        <f>1345052705.3+1500000</f>
        <v>1346552705.3</v>
      </c>
      <c r="G5" s="67">
        <f>1205806057.8+1500000</f>
        <v>1207306057.8</v>
      </c>
      <c r="H5" s="67">
        <v>139246647.5</v>
      </c>
      <c r="I5" s="59">
        <f t="shared" ref="I5:K8" si="0">F5-C5</f>
        <v>1500000</v>
      </c>
      <c r="J5" s="67">
        <f t="shared" si="0"/>
        <v>1500000</v>
      </c>
      <c r="K5" s="67">
        <f t="shared" si="0"/>
        <v>0</v>
      </c>
    </row>
    <row r="6" spans="1:11" x14ac:dyDescent="0.2">
      <c r="A6" s="68" t="s">
        <v>23</v>
      </c>
      <c r="B6" s="69" t="s">
        <v>26</v>
      </c>
      <c r="C6" s="70">
        <v>5457623.6000000006</v>
      </c>
      <c r="D6" s="59">
        <v>5205314.6000000006</v>
      </c>
      <c r="E6" s="59">
        <v>252309</v>
      </c>
      <c r="F6" s="70">
        <f>5457623.6+1500000</f>
        <v>6957623.5999999996</v>
      </c>
      <c r="G6" s="59">
        <f>5205314.6+1500000</f>
        <v>6705314.5999999996</v>
      </c>
      <c r="H6" s="59">
        <v>252309</v>
      </c>
      <c r="I6" s="59">
        <f t="shared" si="0"/>
        <v>1499999.9999999991</v>
      </c>
      <c r="J6" s="67">
        <f t="shared" si="0"/>
        <v>1499999.9999999991</v>
      </c>
      <c r="K6" s="67">
        <f t="shared" si="0"/>
        <v>0</v>
      </c>
    </row>
    <row r="7" spans="1:11" x14ac:dyDescent="0.2">
      <c r="A7" s="71" t="s">
        <v>24</v>
      </c>
      <c r="B7" s="72" t="s">
        <v>27</v>
      </c>
      <c r="C7" s="73">
        <v>5044398.5</v>
      </c>
      <c r="D7" s="61">
        <v>4792089.5</v>
      </c>
      <c r="E7" s="61">
        <v>252309</v>
      </c>
      <c r="F7" s="73">
        <f>5044398.5+1500000</f>
        <v>6544398.5</v>
      </c>
      <c r="G7" s="61">
        <f>4792089.5+1500000</f>
        <v>6292089.5</v>
      </c>
      <c r="H7" s="61">
        <v>252309</v>
      </c>
      <c r="I7" s="61">
        <f t="shared" si="0"/>
        <v>1500000</v>
      </c>
      <c r="J7" s="74">
        <f t="shared" si="0"/>
        <v>1500000</v>
      </c>
      <c r="K7" s="67">
        <f t="shared" si="0"/>
        <v>0</v>
      </c>
    </row>
    <row r="8" spans="1:11" x14ac:dyDescent="0.2">
      <c r="A8" s="75" t="s">
        <v>25</v>
      </c>
      <c r="B8" s="76" t="s">
        <v>28</v>
      </c>
      <c r="C8" s="77">
        <v>3124993</v>
      </c>
      <c r="D8" s="78">
        <v>3124993</v>
      </c>
      <c r="E8" s="78"/>
      <c r="F8" s="77">
        <f>3124993+1500000</f>
        <v>4624993</v>
      </c>
      <c r="G8" s="78">
        <f>3124993+1500000</f>
        <v>4624993</v>
      </c>
      <c r="H8" s="78"/>
      <c r="I8" s="78">
        <f t="shared" si="0"/>
        <v>1500000</v>
      </c>
      <c r="J8" s="79">
        <f t="shared" si="0"/>
        <v>1500000</v>
      </c>
      <c r="K8" s="67">
        <f t="shared" si="0"/>
        <v>0</v>
      </c>
    </row>
    <row r="9" spans="1:11" ht="18.75" x14ac:dyDescent="0.2">
      <c r="A9" s="40"/>
      <c r="B9" s="41"/>
      <c r="C9" s="42"/>
      <c r="D9" s="43"/>
      <c r="E9" s="43"/>
      <c r="F9" s="42"/>
      <c r="G9" s="43"/>
      <c r="H9" s="42"/>
      <c r="I9" s="42"/>
      <c r="J9" s="42"/>
      <c r="K9" s="44"/>
    </row>
    <row r="11" spans="1:11" ht="18.75" x14ac:dyDescent="0.2">
      <c r="B11" s="80" t="s">
        <v>30</v>
      </c>
      <c r="H11" s="7"/>
      <c r="I11" s="7"/>
      <c r="J11" s="88" t="s">
        <v>31</v>
      </c>
      <c r="K11" s="88"/>
    </row>
    <row r="12" spans="1:11" ht="18.75" x14ac:dyDescent="0.2">
      <c r="H12" s="7"/>
      <c r="I12" s="7"/>
      <c r="J12" s="7"/>
      <c r="K12" s="7"/>
    </row>
    <row r="13" spans="1:11" ht="18.75" x14ac:dyDescent="0.2">
      <c r="H13" s="7"/>
      <c r="I13" s="7"/>
      <c r="J13" s="7"/>
      <c r="K13" s="7"/>
    </row>
    <row r="14" spans="1:11" ht="18.75" x14ac:dyDescent="0.2">
      <c r="H14" s="7"/>
      <c r="I14" s="7"/>
      <c r="J14" s="7"/>
      <c r="K14" s="7"/>
    </row>
    <row r="15" spans="1:11" ht="18.75" x14ac:dyDescent="0.2">
      <c r="H15" s="7"/>
      <c r="I15" s="7"/>
      <c r="J15" s="7"/>
      <c r="K15" s="7"/>
    </row>
    <row r="16" spans="1:11" ht="18.75" x14ac:dyDescent="0.2">
      <c r="E16" s="33"/>
      <c r="H16" s="7"/>
      <c r="I16" s="7"/>
      <c r="J16" s="7"/>
      <c r="K16" s="7"/>
    </row>
    <row r="17" spans="5:11" ht="18.75" x14ac:dyDescent="0.2">
      <c r="E17" s="33"/>
      <c r="H17" s="7"/>
      <c r="I17" s="7"/>
      <c r="J17" s="7"/>
      <c r="K17" s="7"/>
    </row>
    <row r="18" spans="5:11" ht="18.75" x14ac:dyDescent="0.2">
      <c r="E18" s="33"/>
      <c r="G18" s="33"/>
      <c r="H18" s="7"/>
      <c r="I18" s="7"/>
      <c r="J18" s="7"/>
      <c r="K18" s="7"/>
    </row>
    <row r="19" spans="5:11" ht="18.75" x14ac:dyDescent="0.2">
      <c r="H19" s="7"/>
      <c r="I19" s="7"/>
      <c r="J19" s="7"/>
      <c r="K19" s="7"/>
    </row>
    <row r="20" spans="5:11" ht="18.75" x14ac:dyDescent="0.2">
      <c r="G20" s="33"/>
      <c r="H20" s="7"/>
      <c r="I20" s="7"/>
      <c r="J20" s="7"/>
      <c r="K20" s="7"/>
    </row>
    <row r="21" spans="5:11" ht="18.75" x14ac:dyDescent="0.2">
      <c r="H21" s="7"/>
      <c r="I21" s="7"/>
      <c r="J21" s="7"/>
      <c r="K21" s="7"/>
    </row>
    <row r="22" spans="5:11" ht="18.75" x14ac:dyDescent="0.2">
      <c r="H22" s="7"/>
      <c r="I22" s="7"/>
      <c r="J22" s="7"/>
      <c r="K22" s="7"/>
    </row>
    <row r="23" spans="5:11" ht="18.75" x14ac:dyDescent="0.2">
      <c r="H23" s="7"/>
      <c r="I23" s="7"/>
      <c r="J23" s="7"/>
      <c r="K23" s="7"/>
    </row>
    <row r="24" spans="5:11" ht="18.75" x14ac:dyDescent="0.2">
      <c r="H24" s="7"/>
      <c r="I24" s="7"/>
      <c r="J24" s="7"/>
      <c r="K24" s="7"/>
    </row>
    <row r="25" spans="5:11" ht="18.75" x14ac:dyDescent="0.2">
      <c r="H25" s="7"/>
      <c r="I25" s="7"/>
      <c r="J25" s="7"/>
      <c r="K25" s="7"/>
    </row>
    <row r="26" spans="5:11" ht="18.75" x14ac:dyDescent="0.2">
      <c r="H26" s="7"/>
      <c r="I26" s="7"/>
      <c r="J26" s="7"/>
      <c r="K26" s="7"/>
    </row>
  </sheetData>
  <mergeCells count="7">
    <mergeCell ref="J11:K11"/>
    <mergeCell ref="A1:K1"/>
    <mergeCell ref="I3:K3"/>
    <mergeCell ref="C3:E3"/>
    <mergeCell ref="A3:A4"/>
    <mergeCell ref="B3:B4"/>
    <mergeCell ref="F3:H3"/>
  </mergeCells>
  <phoneticPr fontId="53" type="noConversion"/>
  <printOptions horizontalCentered="1"/>
  <pageMargins left="0.39370078740157483" right="0.39370078740157483" top="0.78740157480314965" bottom="0.59055118110236227" header="0" footer="0"/>
  <pageSetup paperSize="9" scale="56" fitToHeight="3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7A512A-BA94-40AD-AABB-7FB162421999}"/>
</file>

<file path=customXml/itemProps2.xml><?xml version="1.0" encoding="utf-8"?>
<ds:datastoreItem xmlns:ds="http://schemas.openxmlformats.org/officeDocument/2006/customXml" ds:itemID="{ECBC807D-444F-499C-B31D-C106FB47A4F8}"/>
</file>

<file path=customXml/itemProps3.xml><?xml version="1.0" encoding="utf-8"?>
<ds:datastoreItem xmlns:ds="http://schemas.openxmlformats.org/officeDocument/2006/customXml" ds:itemID="{75823C6A-60D7-4650-A0AF-9809E9E4FE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4</vt:i4>
      </vt:variant>
    </vt:vector>
  </HeadingPairs>
  <TitlesOfParts>
    <vt:vector size="6" baseType="lpstr">
      <vt:lpstr>TP_dod_1</vt:lpstr>
      <vt:lpstr>TP_dod_2</vt:lpstr>
      <vt:lpstr>TP_dod_1!Заголовки_для_друку</vt:lpstr>
      <vt:lpstr>TP_dod_2!Заголовки_для_друку</vt:lpstr>
      <vt:lpstr>TP_dod_1!Область_друку</vt:lpstr>
      <vt:lpstr>TP_dod_2!Область_друку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2021-09-06T09:51:19Z</dcterms:created>
  <dcterms:modified xsi:type="dcterms:W3CDTF">2021-09-06T09:51:19Z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