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olisnyk\Desktop\9 скликання\20200924\4000\"/>
    </mc:Choice>
  </mc:AlternateContent>
  <bookViews>
    <workbookView showSheetTabs="0" xWindow="0" yWindow="450" windowWidth="21360" windowHeight="10350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_xlnm.Print_Titles" localSheetId="0">Sheet1!$3:$5</definedName>
  </definedNames>
  <calcPr calcId="162913"/>
</workbook>
</file>

<file path=xl/calcChain.xml><?xml version="1.0" encoding="utf-8"?>
<calcChain xmlns="http://schemas.openxmlformats.org/spreadsheetml/2006/main">
  <c r="N118" i="1" l="1"/>
  <c r="M118" i="1"/>
  <c r="L118" i="1"/>
  <c r="K118" i="1"/>
  <c r="I118" i="1"/>
  <c r="H118" i="1"/>
  <c r="G118" i="1"/>
  <c r="F118" i="1"/>
  <c r="N117" i="1"/>
  <c r="M117" i="1"/>
  <c r="L117" i="1"/>
  <c r="K117" i="1"/>
  <c r="I117" i="1"/>
  <c r="H117" i="1"/>
  <c r="G117" i="1"/>
  <c r="F117" i="1"/>
  <c r="N116" i="1"/>
  <c r="M116" i="1"/>
  <c r="L116" i="1"/>
  <c r="K116" i="1"/>
  <c r="J116" i="1"/>
  <c r="I116" i="1"/>
  <c r="H116" i="1"/>
  <c r="G116" i="1"/>
  <c r="M115" i="1"/>
  <c r="I115" i="1"/>
  <c r="N114" i="1"/>
  <c r="M114" i="1"/>
  <c r="L114" i="1"/>
  <c r="K114" i="1"/>
  <c r="J114" i="1"/>
  <c r="I114" i="1"/>
  <c r="H114" i="1"/>
  <c r="G114" i="1"/>
  <c r="F114" i="1"/>
  <c r="N113" i="1"/>
  <c r="M113" i="1"/>
  <c r="L113" i="1"/>
  <c r="K113" i="1"/>
  <c r="J113" i="1"/>
  <c r="I113" i="1"/>
  <c r="H113" i="1"/>
  <c r="G113" i="1"/>
  <c r="F113" i="1"/>
  <c r="E113" i="1"/>
  <c r="N112" i="1"/>
  <c r="J112" i="1"/>
  <c r="F112" i="1"/>
  <c r="N111" i="1"/>
  <c r="M111" i="1"/>
  <c r="L111" i="1"/>
  <c r="K111" i="1"/>
  <c r="J111" i="1"/>
  <c r="I111" i="1"/>
  <c r="H111" i="1"/>
  <c r="G111" i="1"/>
  <c r="F111" i="1"/>
  <c r="N110" i="1"/>
  <c r="M110" i="1"/>
  <c r="L110" i="1"/>
  <c r="K110" i="1"/>
  <c r="I110" i="1"/>
  <c r="H110" i="1"/>
  <c r="G110" i="1"/>
  <c r="F110" i="1"/>
  <c r="N109" i="1"/>
  <c r="M109" i="1"/>
  <c r="L109" i="1"/>
  <c r="K109" i="1"/>
  <c r="I109" i="1"/>
  <c r="H109" i="1"/>
  <c r="G109" i="1"/>
  <c r="F109" i="1"/>
  <c r="N108" i="1"/>
  <c r="M108" i="1"/>
  <c r="L108" i="1"/>
  <c r="K108" i="1"/>
  <c r="I108" i="1"/>
  <c r="H108" i="1"/>
  <c r="G108" i="1"/>
  <c r="F108" i="1"/>
  <c r="N107" i="1"/>
  <c r="M107" i="1"/>
  <c r="L107" i="1"/>
  <c r="K107" i="1"/>
  <c r="I107" i="1"/>
  <c r="H107" i="1"/>
  <c r="G107" i="1"/>
  <c r="F107" i="1"/>
  <c r="N106" i="1"/>
  <c r="M106" i="1"/>
  <c r="L106" i="1"/>
  <c r="K106" i="1"/>
  <c r="I106" i="1"/>
  <c r="H106" i="1"/>
  <c r="G106" i="1"/>
  <c r="F106" i="1"/>
  <c r="N105" i="1"/>
  <c r="M105" i="1"/>
  <c r="L105" i="1"/>
  <c r="K105" i="1"/>
  <c r="I105" i="1"/>
  <c r="H105" i="1"/>
  <c r="G105" i="1"/>
  <c r="N104" i="1"/>
  <c r="M104" i="1"/>
  <c r="L104" i="1"/>
  <c r="K104" i="1"/>
  <c r="I104" i="1"/>
  <c r="H104" i="1"/>
  <c r="G104" i="1"/>
  <c r="N103" i="1"/>
  <c r="M103" i="1"/>
  <c r="L103" i="1"/>
  <c r="K103" i="1"/>
  <c r="I103" i="1"/>
  <c r="H103" i="1"/>
  <c r="E111" i="1"/>
  <c r="E107" i="1"/>
  <c r="E106" i="1"/>
  <c r="L102" i="1"/>
  <c r="H102" i="1"/>
  <c r="N77" i="1"/>
  <c r="N115" i="1" s="1"/>
  <c r="M77" i="1"/>
  <c r="L77" i="1"/>
  <c r="L115" i="1" s="1"/>
  <c r="K77" i="1"/>
  <c r="K115" i="1" s="1"/>
  <c r="I77" i="1"/>
  <c r="H77" i="1"/>
  <c r="H115" i="1" s="1"/>
  <c r="G77" i="1"/>
  <c r="G115" i="1" s="1"/>
  <c r="J80" i="1"/>
  <c r="E80" i="1"/>
  <c r="E118" i="1" s="1"/>
  <c r="J79" i="1"/>
  <c r="J117" i="1" s="1"/>
  <c r="E79" i="1"/>
  <c r="O79" i="1" s="1"/>
  <c r="J78" i="1"/>
  <c r="F78" i="1"/>
  <c r="F77" i="1" s="1"/>
  <c r="F115" i="1" s="1"/>
  <c r="N74" i="1"/>
  <c r="M74" i="1"/>
  <c r="M112" i="1" s="1"/>
  <c r="L74" i="1"/>
  <c r="L112" i="1" s="1"/>
  <c r="K74" i="1"/>
  <c r="K112" i="1" s="1"/>
  <c r="J74" i="1"/>
  <c r="I74" i="1"/>
  <c r="I112" i="1" s="1"/>
  <c r="H74" i="1"/>
  <c r="H112" i="1" s="1"/>
  <c r="G74" i="1"/>
  <c r="G112" i="1" s="1"/>
  <c r="F74" i="1"/>
  <c r="E74" i="1"/>
  <c r="E112" i="1" s="1"/>
  <c r="E76" i="1"/>
  <c r="O76" i="1" s="1"/>
  <c r="O75" i="1"/>
  <c r="O74" i="1" s="1"/>
  <c r="N64" i="1"/>
  <c r="N63" i="1" s="1"/>
  <c r="N101" i="1" s="1"/>
  <c r="M64" i="1"/>
  <c r="M102" i="1" s="1"/>
  <c r="L64" i="1"/>
  <c r="L63" i="1" s="1"/>
  <c r="L101" i="1" s="1"/>
  <c r="K64" i="1"/>
  <c r="I64" i="1"/>
  <c r="I63" i="1" s="1"/>
  <c r="I101" i="1" s="1"/>
  <c r="H64" i="1"/>
  <c r="H63" i="1" s="1"/>
  <c r="H101" i="1" s="1"/>
  <c r="J72" i="1"/>
  <c r="J110" i="1" s="1"/>
  <c r="E72" i="1"/>
  <c r="O72" i="1" s="1"/>
  <c r="J71" i="1"/>
  <c r="J109" i="1" s="1"/>
  <c r="E71" i="1"/>
  <c r="E109" i="1" s="1"/>
  <c r="J70" i="1"/>
  <c r="J108" i="1" s="1"/>
  <c r="E70" i="1"/>
  <c r="J69" i="1"/>
  <c r="J64" i="1" s="1"/>
  <c r="E69" i="1"/>
  <c r="J68" i="1"/>
  <c r="O68" i="1" s="1"/>
  <c r="J67" i="1"/>
  <c r="J105" i="1" s="1"/>
  <c r="F67" i="1"/>
  <c r="E67" i="1" s="1"/>
  <c r="J66" i="1"/>
  <c r="J104" i="1" s="1"/>
  <c r="F66" i="1"/>
  <c r="F104" i="1" s="1"/>
  <c r="E66" i="1"/>
  <c r="O66" i="1" s="1"/>
  <c r="J65" i="1"/>
  <c r="J103" i="1" s="1"/>
  <c r="G65" i="1"/>
  <c r="G103" i="1" s="1"/>
  <c r="O67" i="1" l="1"/>
  <c r="E105" i="1"/>
  <c r="J102" i="1"/>
  <c r="F116" i="1"/>
  <c r="F65" i="1"/>
  <c r="O70" i="1"/>
  <c r="O71" i="1"/>
  <c r="G64" i="1"/>
  <c r="K63" i="1"/>
  <c r="K101" i="1" s="1"/>
  <c r="O80" i="1"/>
  <c r="I102" i="1"/>
  <c r="E104" i="1"/>
  <c r="E108" i="1"/>
  <c r="F105" i="1"/>
  <c r="J107" i="1"/>
  <c r="E114" i="1"/>
  <c r="M63" i="1"/>
  <c r="M101" i="1" s="1"/>
  <c r="N102" i="1"/>
  <c r="E117" i="1"/>
  <c r="J118" i="1"/>
  <c r="O69" i="1"/>
  <c r="E78" i="1"/>
  <c r="J77" i="1"/>
  <c r="J115" i="1" s="1"/>
  <c r="K102" i="1"/>
  <c r="E110" i="1"/>
  <c r="J106" i="1"/>
  <c r="N87" i="1"/>
  <c r="M87" i="1"/>
  <c r="L87" i="1"/>
  <c r="K87" i="1"/>
  <c r="J87" i="1"/>
  <c r="I87" i="1"/>
  <c r="H87" i="1"/>
  <c r="G87" i="1"/>
  <c r="F87" i="1"/>
  <c r="E87" i="1"/>
  <c r="N86" i="1"/>
  <c r="M86" i="1"/>
  <c r="L86" i="1"/>
  <c r="K86" i="1"/>
  <c r="J86" i="1"/>
  <c r="I86" i="1"/>
  <c r="H86" i="1"/>
  <c r="G86" i="1"/>
  <c r="F86" i="1"/>
  <c r="E86" i="1"/>
  <c r="N88" i="1"/>
  <c r="M88" i="1"/>
  <c r="L88" i="1"/>
  <c r="K88" i="1"/>
  <c r="J88" i="1"/>
  <c r="I88" i="1"/>
  <c r="H88" i="1"/>
  <c r="G88" i="1"/>
  <c r="F88" i="1"/>
  <c r="E88" i="1"/>
  <c r="N93" i="1"/>
  <c r="M93" i="1"/>
  <c r="L93" i="1"/>
  <c r="K93" i="1"/>
  <c r="J93" i="1"/>
  <c r="I93" i="1"/>
  <c r="H93" i="1"/>
  <c r="G93" i="1"/>
  <c r="F93" i="1"/>
  <c r="E93" i="1"/>
  <c r="O55" i="1"/>
  <c r="O93" i="1" s="1"/>
  <c r="G63" i="1" l="1"/>
  <c r="G101" i="1" s="1"/>
  <c r="G102" i="1"/>
  <c r="E116" i="1"/>
  <c r="E77" i="1"/>
  <c r="E115" i="1" s="1"/>
  <c r="O78" i="1"/>
  <c r="O77" i="1" s="1"/>
  <c r="J63" i="1"/>
  <c r="J101" i="1" s="1"/>
  <c r="E65" i="1"/>
  <c r="F64" i="1"/>
  <c r="F103" i="1"/>
  <c r="N96" i="1"/>
  <c r="M96" i="1"/>
  <c r="L96" i="1"/>
  <c r="K96" i="1"/>
  <c r="J96" i="1"/>
  <c r="I96" i="1"/>
  <c r="H96" i="1"/>
  <c r="G96" i="1"/>
  <c r="F96" i="1"/>
  <c r="E96" i="1"/>
  <c r="N95" i="1"/>
  <c r="M95" i="1"/>
  <c r="L95" i="1"/>
  <c r="K95" i="1"/>
  <c r="J95" i="1"/>
  <c r="I95" i="1"/>
  <c r="H95" i="1"/>
  <c r="G95" i="1"/>
  <c r="F95" i="1"/>
  <c r="E95" i="1"/>
  <c r="N94" i="1"/>
  <c r="M94" i="1"/>
  <c r="L94" i="1"/>
  <c r="K94" i="1"/>
  <c r="J94" i="1"/>
  <c r="I94" i="1"/>
  <c r="H94" i="1"/>
  <c r="G94" i="1"/>
  <c r="F94" i="1"/>
  <c r="E94" i="1"/>
  <c r="N121" i="1"/>
  <c r="M121" i="1"/>
  <c r="L121" i="1"/>
  <c r="K121" i="1"/>
  <c r="J121" i="1"/>
  <c r="I121" i="1"/>
  <c r="H121" i="1"/>
  <c r="G121" i="1"/>
  <c r="F121" i="1"/>
  <c r="E121" i="1"/>
  <c r="N120" i="1"/>
  <c r="M120" i="1"/>
  <c r="L120" i="1"/>
  <c r="K120" i="1"/>
  <c r="J120" i="1"/>
  <c r="I120" i="1"/>
  <c r="H120" i="1"/>
  <c r="G120" i="1"/>
  <c r="F120" i="1"/>
  <c r="E120" i="1"/>
  <c r="N119" i="1"/>
  <c r="M119" i="1"/>
  <c r="L119" i="1"/>
  <c r="K119" i="1"/>
  <c r="J119" i="1"/>
  <c r="I119" i="1"/>
  <c r="H119" i="1"/>
  <c r="G119" i="1"/>
  <c r="F119" i="1"/>
  <c r="E119" i="1"/>
  <c r="N92" i="1"/>
  <c r="M92" i="1"/>
  <c r="L92" i="1"/>
  <c r="K92" i="1"/>
  <c r="J92" i="1"/>
  <c r="I92" i="1"/>
  <c r="H92" i="1"/>
  <c r="G92" i="1"/>
  <c r="F92" i="1"/>
  <c r="E92" i="1"/>
  <c r="N91" i="1"/>
  <c r="M91" i="1"/>
  <c r="L91" i="1"/>
  <c r="K91" i="1"/>
  <c r="J91" i="1"/>
  <c r="I91" i="1"/>
  <c r="H91" i="1"/>
  <c r="G91" i="1"/>
  <c r="F91" i="1"/>
  <c r="E91" i="1"/>
  <c r="N90" i="1"/>
  <c r="M90" i="1"/>
  <c r="L90" i="1"/>
  <c r="K90" i="1"/>
  <c r="J90" i="1"/>
  <c r="I90" i="1"/>
  <c r="H90" i="1"/>
  <c r="G90" i="1"/>
  <c r="F90" i="1"/>
  <c r="E90" i="1"/>
  <c r="N100" i="1"/>
  <c r="M100" i="1"/>
  <c r="L100" i="1"/>
  <c r="K100" i="1"/>
  <c r="J100" i="1"/>
  <c r="I100" i="1"/>
  <c r="H100" i="1"/>
  <c r="G100" i="1"/>
  <c r="F100" i="1"/>
  <c r="E100" i="1"/>
  <c r="N99" i="1"/>
  <c r="M99" i="1"/>
  <c r="L99" i="1"/>
  <c r="K99" i="1"/>
  <c r="J99" i="1"/>
  <c r="I99" i="1"/>
  <c r="H99" i="1"/>
  <c r="G99" i="1"/>
  <c r="F99" i="1"/>
  <c r="E99" i="1"/>
  <c r="N98" i="1"/>
  <c r="M98" i="1"/>
  <c r="L98" i="1"/>
  <c r="K98" i="1"/>
  <c r="J98" i="1"/>
  <c r="I98" i="1"/>
  <c r="H98" i="1"/>
  <c r="G98" i="1"/>
  <c r="F98" i="1"/>
  <c r="E98" i="1"/>
  <c r="N97" i="1"/>
  <c r="M97" i="1"/>
  <c r="L97" i="1"/>
  <c r="K97" i="1"/>
  <c r="J97" i="1"/>
  <c r="I97" i="1"/>
  <c r="H97" i="1"/>
  <c r="G97" i="1"/>
  <c r="F97" i="1"/>
  <c r="E97" i="1"/>
  <c r="F63" i="1" l="1"/>
  <c r="F101" i="1" s="1"/>
  <c r="F102" i="1"/>
  <c r="O65" i="1"/>
  <c r="O64" i="1" s="1"/>
  <c r="O63" i="1" s="1"/>
  <c r="E103" i="1"/>
  <c r="E64" i="1"/>
  <c r="O89" i="1"/>
  <c r="O83" i="1"/>
  <c r="O82" i="1"/>
  <c r="O81" i="1"/>
  <c r="O62" i="1"/>
  <c r="O61" i="1"/>
  <c r="O60" i="1"/>
  <c r="O59" i="1"/>
  <c r="O58" i="1"/>
  <c r="O57" i="1"/>
  <c r="O56" i="1"/>
  <c r="O54" i="1"/>
  <c r="O53" i="1"/>
  <c r="O52" i="1"/>
  <c r="O51" i="1"/>
  <c r="O50" i="1"/>
  <c r="O49" i="1"/>
  <c r="E63" i="1" l="1"/>
  <c r="E101" i="1" s="1"/>
  <c r="E102" i="1"/>
  <c r="O8" i="1"/>
  <c r="O86" i="1" s="1"/>
  <c r="O9" i="1"/>
  <c r="O87" i="1" s="1"/>
  <c r="D10" i="1"/>
  <c r="O10" i="1"/>
  <c r="O88" i="1" s="1"/>
  <c r="D11" i="1"/>
  <c r="O11" i="1"/>
  <c r="O12" i="1"/>
  <c r="O90" i="1" s="1"/>
  <c r="O13" i="1"/>
  <c r="O91" i="1" s="1"/>
  <c r="D14" i="1"/>
  <c r="O14" i="1"/>
  <c r="O92" i="1" s="1"/>
  <c r="O15" i="1"/>
  <c r="O94" i="1" s="1"/>
  <c r="O16" i="1"/>
  <c r="O95" i="1" s="1"/>
  <c r="D17" i="1"/>
  <c r="O17" i="1"/>
  <c r="O96" i="1" s="1"/>
  <c r="O18" i="1"/>
  <c r="O97" i="1" s="1"/>
  <c r="O19" i="1"/>
  <c r="O98" i="1" s="1"/>
  <c r="D20" i="1"/>
  <c r="O20" i="1"/>
  <c r="O99" i="1" s="1"/>
  <c r="D21" i="1"/>
  <c r="O21" i="1"/>
  <c r="O100" i="1" s="1"/>
  <c r="O22" i="1"/>
  <c r="O23" i="1"/>
  <c r="D24" i="1"/>
  <c r="O24" i="1"/>
  <c r="D25" i="1"/>
  <c r="O25" i="1"/>
  <c r="O26" i="1"/>
  <c r="O101" i="1" s="1"/>
  <c r="O27" i="1"/>
  <c r="O102" i="1" s="1"/>
  <c r="D28" i="1"/>
  <c r="O28" i="1"/>
  <c r="O103" i="1" s="1"/>
  <c r="D29" i="1"/>
  <c r="O29" i="1"/>
  <c r="O104" i="1" s="1"/>
  <c r="D30" i="1"/>
  <c r="O30" i="1"/>
  <c r="O105" i="1" s="1"/>
  <c r="D31" i="1"/>
  <c r="O31" i="1"/>
  <c r="O106" i="1" s="1"/>
  <c r="D32" i="1"/>
  <c r="O32" i="1"/>
  <c r="O107" i="1" s="1"/>
  <c r="D33" i="1"/>
  <c r="O33" i="1"/>
  <c r="O108" i="1" s="1"/>
  <c r="D34" i="1"/>
  <c r="O34" i="1"/>
  <c r="O109" i="1" s="1"/>
  <c r="D35" i="1"/>
  <c r="O35" i="1"/>
  <c r="O110" i="1" s="1"/>
  <c r="D36" i="1"/>
  <c r="O36" i="1"/>
  <c r="O111" i="1" s="1"/>
  <c r="O37" i="1"/>
  <c r="O112" i="1" s="1"/>
  <c r="D38" i="1"/>
  <c r="O38" i="1"/>
  <c r="O113" i="1" s="1"/>
  <c r="D39" i="1"/>
  <c r="O39" i="1"/>
  <c r="O114" i="1" s="1"/>
  <c r="O40" i="1"/>
  <c r="O115" i="1" s="1"/>
  <c r="D41" i="1"/>
  <c r="O41" i="1"/>
  <c r="O116" i="1" s="1"/>
  <c r="D42" i="1"/>
  <c r="O42" i="1"/>
  <c r="O117" i="1" s="1"/>
  <c r="D43" i="1"/>
  <c r="O43" i="1"/>
  <c r="O118" i="1" s="1"/>
  <c r="O44" i="1"/>
  <c r="O119" i="1" s="1"/>
  <c r="O45" i="1"/>
  <c r="O120" i="1" s="1"/>
  <c r="D46" i="1"/>
  <c r="O46" i="1"/>
  <c r="O121" i="1" s="1"/>
</calcChain>
</file>

<file path=xl/sharedStrings.xml><?xml version="1.0" encoding="utf-8"?>
<sst xmlns="http://schemas.openxmlformats.org/spreadsheetml/2006/main" count="375" uniqueCount="106">
  <si>
    <t>Додаток № 3
до Закону України
«Про Державний бюджет України на 2021 рік»</t>
  </si>
  <si>
    <t>Розподіл видатків Державного бюджету України на  2021 рік</t>
  </si>
  <si>
    <t>тис.грн.</t>
  </si>
  <si>
    <t>Код програмної класифікації видатків та кредитування державного бюджету</t>
  </si>
  <si>
    <t>Код функціональної класифікації видатків та кредитування бюджету</t>
  </si>
  <si>
    <t>Найменування
згідно з відомчою і програмною класифікаціями видатків та кредитування державного бюджету</t>
  </si>
  <si>
    <t>Загальний фонд</t>
  </si>
  <si>
    <t>Спеціальний фонд</t>
  </si>
  <si>
    <t>Разом</t>
  </si>
  <si>
    <t>Всього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</si>
  <si>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</si>
  <si>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</si>
  <si>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</si>
  <si>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</si>
  <si>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</si>
  <si>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/>
  </si>
  <si>
    <t>0133</t>
  </si>
  <si>
    <t>0150</t>
  </si>
  <si>
    <t>0950</t>
  </si>
  <si>
    <t>0500000</t>
  </si>
  <si>
    <t>Державна судова адміністрація України</t>
  </si>
  <si>
    <t>0501000</t>
  </si>
  <si>
    <t>Апарат Державної судової адміністрації України</t>
  </si>
  <si>
    <t>0501020</t>
  </si>
  <si>
    <t>0330</t>
  </si>
  <si>
    <t>Забезпечення здійснення правосуддя місцевими, апеляційними судами та функціонування органів і установ системи правосуддя</t>
  </si>
  <si>
    <t>0501150</t>
  </si>
  <si>
    <t>Виконання рішень судів на користь суддів  та працівників апаратів судів</t>
  </si>
  <si>
    <t>0550000</t>
  </si>
  <si>
    <t>Верховний Суд</t>
  </si>
  <si>
    <t>0551000</t>
  </si>
  <si>
    <t xml:space="preserve">Апарат Верховного Суду </t>
  </si>
  <si>
    <t>0551010</t>
  </si>
  <si>
    <t>Здійснення правосуддя Верховним Судом</t>
  </si>
  <si>
    <t>0800000</t>
  </si>
  <si>
    <t>Конституційний Суд України</t>
  </si>
  <si>
    <t>0801000</t>
  </si>
  <si>
    <t xml:space="preserve"> Конституційний Суд України</t>
  </si>
  <si>
    <t>0801010</t>
  </si>
  <si>
    <t>Забезпечення конституційної юрисдикції в Україні</t>
  </si>
  <si>
    <t>0850000</t>
  </si>
  <si>
    <t>Вищий антикорупційний суд</t>
  </si>
  <si>
    <t>0851000</t>
  </si>
  <si>
    <t>Апарат Вищого антикорупційного суду</t>
  </si>
  <si>
    <t>0851010</t>
  </si>
  <si>
    <t>Здійснення правосуддя Вищим антикорупційним судом</t>
  </si>
  <si>
    <t>0851020</t>
  </si>
  <si>
    <t>Здійснення правосуддя Апеляційною палатою Вищого антикорупційного суду</t>
  </si>
  <si>
    <t>0950000</t>
  </si>
  <si>
    <t>Вищий суд з питань інтелектуальної власності</t>
  </si>
  <si>
    <t>0951000</t>
  </si>
  <si>
    <t>Апарат Вищого суду з питань інтелектуальної власності</t>
  </si>
  <si>
    <t>0951010</t>
  </si>
  <si>
    <t>Здійснення правосуддя Вищим судом з питань інтелектуальної власності</t>
  </si>
  <si>
    <t>0951020</t>
  </si>
  <si>
    <t>Здійснення правосуддя Апеляційною палатою Вищого суду з питань інтелектуальної власності</t>
  </si>
  <si>
    <t>1060</t>
  </si>
  <si>
    <t>0380</t>
  </si>
  <si>
    <t>0930</t>
  </si>
  <si>
    <t>3600000</t>
  </si>
  <si>
    <t>Міністерство юстиції України</t>
  </si>
  <si>
    <t>3601000</t>
  </si>
  <si>
    <t>Апарат Міністерства юстиції України</t>
  </si>
  <si>
    <t>3601010</t>
  </si>
  <si>
    <t>Керівництво та управління у сфері юстиції</t>
  </si>
  <si>
    <t>3601020</t>
  </si>
  <si>
    <t>0340</t>
  </si>
  <si>
    <t>Виконання покарань установами і органами Державної кримінально-виконавчої служби України</t>
  </si>
  <si>
    <t>3601030</t>
  </si>
  <si>
    <t>Забезпечення діяльності органів пробації</t>
  </si>
  <si>
    <t>3601060</t>
  </si>
  <si>
    <t>Підготовка робітничих кадрів у професійно-технічних закладах соціальної адаптації при установах виконання покарань</t>
  </si>
  <si>
    <t>3601070</t>
  </si>
  <si>
    <t>Проведення судової експертизи і розробка методики проведення судових експертиз</t>
  </si>
  <si>
    <t>3601090</t>
  </si>
  <si>
    <t xml:space="preserve">Підвищення кваліфікації працівників органів юстиції </t>
  </si>
  <si>
    <t>3601150</t>
  </si>
  <si>
    <t>Забезпечення захисту прав та інтересів України під час урегулювання спорів, розгляду у закордонних юрисдикційних органах справ за участю іноземного суб’єкта та України, а також забезпечення представництва України в Європейському суді з прав людини</t>
  </si>
  <si>
    <t>3601170</t>
  </si>
  <si>
    <t>Платежі на виконання рішень закордонних юрисдикційних органів, прийнятих за наслідками розгляду справ проти України</t>
  </si>
  <si>
    <t>3601180</t>
  </si>
  <si>
    <t>Будівництво (придбання) житла для осіб рядового і начальницького складу Державної кримінально-виконавчої служби України</t>
  </si>
  <si>
    <t>3603000</t>
  </si>
  <si>
    <t>Координаційний центр з надання правової допомоги</t>
  </si>
  <si>
    <t>3603020</t>
  </si>
  <si>
    <t>Забезпечення формування та функціонування системи безоплатної правової допомоги</t>
  </si>
  <si>
    <t>3603030</t>
  </si>
  <si>
    <t>Оплата послуг та відшкодування витрат адвокатів з надання безоплатної вторинної правової допомоги</t>
  </si>
  <si>
    <t>3609000</t>
  </si>
  <si>
    <t>Державна архівна служба України</t>
  </si>
  <si>
    <t>3609010</t>
  </si>
  <si>
    <t>Керівництво та управління у сфері архівної справи</t>
  </si>
  <si>
    <t>3609020</t>
  </si>
  <si>
    <t>Наукова і науково-технічна діяльність у сфері архівної справи та страхового фонду документації</t>
  </si>
  <si>
    <t>3609030</t>
  </si>
  <si>
    <t>Забезпечення діяльності архівних установ та установ страхового фонду документації</t>
  </si>
  <si>
    <t>5980000</t>
  </si>
  <si>
    <t>Вища рада правосуддя</t>
  </si>
  <si>
    <t>5981000</t>
  </si>
  <si>
    <t>Секретаріат Вищої ради правосуддя</t>
  </si>
  <si>
    <t>5981010</t>
  </si>
  <si>
    <t>Забезпечення засад функціонування незалежної судової влади</t>
  </si>
  <si>
    <t>Проект Закону про Державний бюджет України на 2021 рік</t>
  </si>
  <si>
    <t>Пропозиції щодо збільшення (зменшення) фінансового забезпечення</t>
  </si>
  <si>
    <t>Проект Закону про Державний бюджет України на 2021 рік з урахуванням пропозицій</t>
  </si>
  <si>
    <t>Утримання Верховного Суду України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</si>
</sst>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0"/>
      <name val="Times New Roman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7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2">
    <xf numFmtId="0" fontId="0" fillId="0" borderId="0" xfId="0"/>
    <xf numFmtId="0" fontId="2" fillId="0" borderId="7" xfId="0" applyNumberFormat="1" applyFont="1" applyFill="1" applyBorder="1" applyAlignment="1" applyProtection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wrapText="1"/>
    </xf>
    <xf numFmtId="164" fontId="2" fillId="0" borderId="7" xfId="0" applyNumberFormat="1" applyFont="1" applyFill="1" applyBorder="1" applyAlignment="1" applyProtection="1">
      <alignment vertical="center"/>
    </xf>
    <xf numFmtId="0" fontId="3" fillId="0" borderId="7" xfId="0" applyNumberFormat="1" applyFont="1" applyFill="1" applyBorder="1" applyAlignment="1" applyProtection="1">
      <alignment wrapText="1"/>
    </xf>
    <xf numFmtId="164" fontId="3" fillId="0" borderId="7" xfId="0" applyNumberFormat="1" applyFont="1" applyFill="1" applyBorder="1" applyAlignment="1" applyProtection="1">
      <alignment vertical="center"/>
    </xf>
    <xf numFmtId="0" fontId="1" fillId="0" borderId="7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>
      <alignment vertical="top" wrapText="1"/>
    </xf>
    <xf numFmtId="164" fontId="4" fillId="0" borderId="7" xfId="0" applyNumberFormat="1" applyFont="1" applyFill="1" applyBorder="1" applyAlignment="1" applyProtection="1">
      <alignment vertical="center"/>
    </xf>
    <xf numFmtId="0" fontId="1" fillId="0" borderId="11" xfId="0" applyNumberFormat="1" applyFont="1" applyFill="1" applyBorder="1" applyAlignment="1" applyProtection="1">
      <alignment horizontal="center" vertical="center"/>
    </xf>
    <xf numFmtId="164" fontId="4" fillId="0" borderId="11" xfId="0" applyNumberFormat="1" applyFont="1" applyFill="1" applyBorder="1" applyAlignment="1" applyProtection="1">
      <alignment vertical="center"/>
    </xf>
    <xf numFmtId="164" fontId="4" fillId="0" borderId="3" xfId="0" applyNumberFormat="1" applyFont="1" applyFill="1" applyBorder="1" applyAlignment="1" applyProtection="1">
      <alignment vertical="center"/>
    </xf>
    <xf numFmtId="0" fontId="3" fillId="0" borderId="11" xfId="0" applyNumberFormat="1" applyFont="1" applyFill="1" applyBorder="1" applyAlignment="1" applyProtection="1">
      <alignment wrapText="1"/>
    </xf>
    <xf numFmtId="164" fontId="3" fillId="0" borderId="11" xfId="0" applyNumberFormat="1" applyFont="1" applyFill="1" applyBorder="1" applyAlignment="1" applyProtection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164" fontId="2" fillId="0" borderId="7" xfId="1" applyNumberFormat="1" applyFont="1" applyFill="1" applyBorder="1" applyAlignment="1" applyProtection="1">
      <alignment vertical="center"/>
    </xf>
    <xf numFmtId="0" fontId="2" fillId="0" borderId="11" xfId="0" applyNumberFormat="1" applyFont="1" applyFill="1" applyBorder="1" applyAlignment="1" applyProtection="1">
      <alignment wrapText="1"/>
    </xf>
    <xf numFmtId="164" fontId="4" fillId="0" borderId="7" xfId="1" applyNumberFormat="1" applyFont="1" applyFill="1" applyBorder="1" applyAlignment="1" applyProtection="1">
      <alignment vertical="center"/>
    </xf>
    <xf numFmtId="164" fontId="4" fillId="0" borderId="11" xfId="1" applyNumberFormat="1" applyFont="1" applyFill="1" applyBorder="1" applyAlignment="1" applyProtection="1">
      <alignment vertical="center"/>
    </xf>
    <xf numFmtId="0" fontId="9" fillId="0" borderId="3" xfId="0" applyNumberFormat="1" applyFont="1" applyFill="1" applyBorder="1" applyAlignment="1" applyProtection="1">
      <alignment horizontal="center"/>
    </xf>
    <xf numFmtId="0" fontId="1" fillId="0" borderId="3" xfId="0" applyFont="1" applyBorder="1" applyAlignment="1">
      <alignment horizont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0" fontId="7" fillId="0" borderId="3" xfId="0" applyFont="1" applyBorder="1" applyAlignment="1">
      <alignment horizontal="right"/>
    </xf>
    <xf numFmtId="0" fontId="1" fillId="0" borderId="4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/>
    <xf numFmtId="0" fontId="1" fillId="0" borderId="5" xfId="0" applyNumberFormat="1" applyFont="1" applyFill="1" applyBorder="1" applyAlignment="1" applyProtection="1"/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/>
    <xf numFmtId="0" fontId="7" fillId="2" borderId="0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center" vertical="center" wrapText="1"/>
    </xf>
    <xf numFmtId="0" fontId="10" fillId="2" borderId="11" xfId="0" applyNumberFormat="1" applyFont="1" applyFill="1" applyBorder="1" applyAlignment="1" applyProtection="1">
      <alignment horizontal="center" vertical="center" wrapText="1"/>
    </xf>
    <xf numFmtId="0" fontId="6" fillId="0" borderId="7" xfId="0" applyNumberFormat="1" applyFont="1" applyFill="1" applyBorder="1" applyAlignment="1" applyProtection="1">
      <alignment horizontal="center" vertical="center"/>
    </xf>
    <xf numFmtId="0" fontId="6" fillId="0" borderId="7" xfId="0" applyNumberFormat="1" applyFont="1" applyFill="1" applyBorder="1" applyAlignment="1" applyProtection="1">
      <alignment vertical="top" wrapText="1"/>
    </xf>
    <xf numFmtId="164" fontId="11" fillId="0" borderId="7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0" borderId="11" xfId="0" applyFont="1" applyBorder="1" applyAlignment="1">
      <alignment vertical="center"/>
    </xf>
    <xf numFmtId="164" fontId="2" fillId="0" borderId="11" xfId="0" applyNumberFormat="1" applyFont="1" applyFill="1" applyBorder="1" applyAlignment="1" applyProtection="1">
      <alignment vertical="center"/>
    </xf>
    <xf numFmtId="164" fontId="4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/>
    <xf numFmtId="0" fontId="9" fillId="0" borderId="0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 applyProtection="1"/>
    <xf numFmtId="0" fontId="6" fillId="0" borderId="0" xfId="0" applyFont="1" applyBorder="1"/>
    <xf numFmtId="0" fontId="1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vertical="top" wrapText="1"/>
    </xf>
    <xf numFmtId="0" fontId="1" fillId="0" borderId="0" xfId="0" applyFont="1" applyBorder="1" applyAlignment="1">
      <alignment vertical="center"/>
    </xf>
    <xf numFmtId="0" fontId="3" fillId="0" borderId="0" xfId="0" applyNumberFormat="1" applyFont="1" applyFill="1" applyBorder="1" applyAlignment="1" applyProtection="1"/>
    <xf numFmtId="0" fontId="3" fillId="0" borderId="0" xfId="0" applyFont="1" applyBorder="1"/>
    <xf numFmtId="0" fontId="3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2" fillId="0" borderId="0" xfId="0" applyFont="1" applyBorder="1"/>
    <xf numFmtId="0" fontId="7" fillId="2" borderId="10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0" fillId="2" borderId="6" xfId="0" applyNumberFormat="1" applyFont="1" applyFill="1" applyBorder="1" applyAlignment="1" applyProtection="1">
      <alignment horizontal="center" vertical="center" wrapText="1"/>
    </xf>
    <xf numFmtId="0" fontId="7" fillId="2" borderId="8" xfId="0" applyNumberFormat="1" applyFont="1" applyFill="1" applyBorder="1" applyAlignment="1" applyProtection="1">
      <alignment horizontal="center" vertical="center" wrapText="1"/>
    </xf>
    <xf numFmtId="0" fontId="10" fillId="2" borderId="9" xfId="0" applyNumberFormat="1" applyFont="1" applyFill="1" applyBorder="1" applyAlignment="1" applyProtection="1">
      <alignment horizontal="center" vertical="center" wrapText="1"/>
    </xf>
    <xf numFmtId="0" fontId="10" fillId="2" borderId="8" xfId="0" applyNumberFormat="1" applyFont="1" applyFill="1" applyBorder="1" applyAlignment="1" applyProtection="1">
      <alignment horizontal="center" vertical="center" wrapText="1"/>
    </xf>
    <xf numFmtId="0" fontId="10" fillId="2" borderId="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</cellXfs>
  <cellStyles count="2">
    <cellStyle name="Звичайний" xfId="0" builtinId="0"/>
    <cellStyle name="Звичайни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6"/>
  <sheetViews>
    <sheetView showGridLines="0" showZeros="0" tabSelected="1" workbookViewId="0">
      <pane xSplit="3" ySplit="5" topLeftCell="D87" activePane="bottomRight" state="frozen"/>
      <selection pane="topRight"/>
      <selection pane="bottomLeft"/>
      <selection pane="bottomRight" activeCell="D93" sqref="D93"/>
    </sheetView>
  </sheetViews>
  <sheetFormatPr defaultColWidth="9.1640625" defaultRowHeight="12.75" x14ac:dyDescent="0.2"/>
  <cols>
    <col min="1" max="1" width="0.1640625" style="32" customWidth="1"/>
    <col min="2" max="2" width="14.1640625" style="32" customWidth="1"/>
    <col min="3" max="3" width="14.83203125" style="32" customWidth="1"/>
    <col min="4" max="4" width="47.83203125" style="32" customWidth="1"/>
    <col min="5" max="5" width="18.1640625" style="32" customWidth="1"/>
    <col min="6" max="6" width="16.5" style="32" customWidth="1"/>
    <col min="7" max="7" width="17.6640625" style="32" customWidth="1"/>
    <col min="8" max="8" width="11.6640625" style="32" customWidth="1"/>
    <col min="9" max="9" width="13" style="32" customWidth="1"/>
    <col min="10" max="10" width="16.1640625" style="32" customWidth="1"/>
    <col min="11" max="11" width="13" style="32" customWidth="1"/>
    <col min="12" max="12" width="13.1640625" style="32" customWidth="1"/>
    <col min="13" max="13" width="11.6640625" style="32" customWidth="1"/>
    <col min="14" max="14" width="13.1640625" style="32" customWidth="1"/>
    <col min="15" max="15" width="18" style="32" customWidth="1"/>
    <col min="16" max="16" width="4" style="45" customWidth="1"/>
    <col min="17" max="20" width="0" style="45" hidden="1" customWidth="1"/>
    <col min="21" max="16384" width="9.1640625" style="45"/>
  </cols>
  <sheetData>
    <row r="1" spans="1:20" ht="28.5" customHeight="1" x14ac:dyDescent="0.2">
      <c r="E1" s="44"/>
      <c r="F1" s="44"/>
      <c r="G1" s="44"/>
      <c r="H1" s="44"/>
      <c r="I1" s="44"/>
      <c r="J1" s="44"/>
      <c r="K1" s="44"/>
      <c r="L1" s="71" t="s">
        <v>0</v>
      </c>
      <c r="M1" s="71"/>
      <c r="N1" s="71"/>
      <c r="O1" s="71"/>
    </row>
    <row r="2" spans="1:20" ht="43.5" customHeight="1" x14ac:dyDescent="0.3">
      <c r="B2" s="22"/>
      <c r="C2" s="23"/>
      <c r="D2" s="23"/>
      <c r="E2" s="23"/>
      <c r="F2" s="23"/>
      <c r="G2" s="24" t="s">
        <v>1</v>
      </c>
      <c r="H2" s="23"/>
      <c r="I2" s="23"/>
      <c r="J2" s="46"/>
      <c r="K2" s="47"/>
      <c r="L2" s="47"/>
      <c r="M2" s="47"/>
      <c r="N2" s="47"/>
      <c r="O2" s="25" t="s">
        <v>2</v>
      </c>
    </row>
    <row r="3" spans="1:20" ht="15.75" x14ac:dyDescent="0.2">
      <c r="A3" s="26"/>
      <c r="B3" s="58" t="s">
        <v>3</v>
      </c>
      <c r="C3" s="64" t="s">
        <v>4</v>
      </c>
      <c r="D3" s="69" t="s">
        <v>5</v>
      </c>
      <c r="E3" s="63" t="s">
        <v>6</v>
      </c>
      <c r="F3" s="65"/>
      <c r="G3" s="66"/>
      <c r="H3" s="66"/>
      <c r="I3" s="67"/>
      <c r="J3" s="66" t="s">
        <v>7</v>
      </c>
      <c r="K3" s="65"/>
      <c r="L3" s="66"/>
      <c r="M3" s="66"/>
      <c r="N3" s="65"/>
      <c r="O3" s="63" t="s">
        <v>8</v>
      </c>
    </row>
    <row r="4" spans="1:20" x14ac:dyDescent="0.2">
      <c r="A4" s="27"/>
      <c r="B4" s="58"/>
      <c r="C4" s="64"/>
      <c r="D4" s="69"/>
      <c r="E4" s="59" t="s">
        <v>9</v>
      </c>
      <c r="F4" s="68" t="s">
        <v>10</v>
      </c>
      <c r="G4" s="61" t="s">
        <v>11</v>
      </c>
      <c r="H4" s="62"/>
      <c r="I4" s="68" t="s">
        <v>12</v>
      </c>
      <c r="J4" s="59" t="s">
        <v>9</v>
      </c>
      <c r="K4" s="68" t="s">
        <v>10</v>
      </c>
      <c r="L4" s="61" t="s">
        <v>11</v>
      </c>
      <c r="M4" s="62"/>
      <c r="N4" s="68" t="s">
        <v>12</v>
      </c>
      <c r="O4" s="63"/>
    </row>
    <row r="5" spans="1:20" ht="63.75" x14ac:dyDescent="0.2">
      <c r="A5" s="28"/>
      <c r="B5" s="58"/>
      <c r="C5" s="64"/>
      <c r="D5" s="69"/>
      <c r="E5" s="60"/>
      <c r="F5" s="68"/>
      <c r="G5" s="29" t="s">
        <v>13</v>
      </c>
      <c r="H5" s="30" t="s">
        <v>14</v>
      </c>
      <c r="I5" s="68"/>
      <c r="J5" s="59"/>
      <c r="K5" s="68"/>
      <c r="L5" s="30" t="s">
        <v>13</v>
      </c>
      <c r="M5" s="31" t="s">
        <v>14</v>
      </c>
      <c r="N5" s="68"/>
      <c r="O5" s="63"/>
    </row>
    <row r="6" spans="1:20" ht="15.75" x14ac:dyDescent="0.2">
      <c r="B6" s="33"/>
      <c r="C6" s="33"/>
      <c r="D6" s="34"/>
      <c r="E6" s="34"/>
      <c r="F6" s="35"/>
      <c r="G6" s="30"/>
      <c r="H6" s="30"/>
      <c r="I6" s="35"/>
      <c r="J6" s="30"/>
      <c r="K6" s="35"/>
      <c r="L6" s="30"/>
      <c r="M6" s="30"/>
      <c r="N6" s="35"/>
      <c r="O6" s="36"/>
    </row>
    <row r="7" spans="1:20" s="54" customFormat="1" ht="15.75" customHeight="1" x14ac:dyDescent="0.25">
      <c r="A7" s="53"/>
      <c r="B7" s="13"/>
      <c r="C7" s="13"/>
      <c r="D7" s="70" t="s">
        <v>102</v>
      </c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</row>
    <row r="8" spans="1:20" ht="13.5" x14ac:dyDescent="0.2">
      <c r="B8" s="1" t="s">
        <v>19</v>
      </c>
      <c r="C8" s="2"/>
      <c r="D8" s="3" t="s">
        <v>20</v>
      </c>
      <c r="E8" s="4">
        <v>13153162.4</v>
      </c>
      <c r="F8" s="4">
        <v>13153162.4</v>
      </c>
      <c r="G8" s="4">
        <v>11415692.699999999</v>
      </c>
      <c r="H8" s="4">
        <v>116017.8</v>
      </c>
      <c r="I8" s="4">
        <v>0</v>
      </c>
      <c r="J8" s="4">
        <v>2500000</v>
      </c>
      <c r="K8" s="4">
        <v>2500000</v>
      </c>
      <c r="L8" s="4">
        <v>1240821.8</v>
      </c>
      <c r="M8" s="4">
        <v>74769.899999999994</v>
      </c>
      <c r="N8" s="4">
        <v>0</v>
      </c>
      <c r="O8" s="4">
        <f t="shared" ref="O8:O25" si="0">J8+E8</f>
        <v>15653162.4</v>
      </c>
    </row>
    <row r="9" spans="1:20" ht="27" x14ac:dyDescent="0.25">
      <c r="B9" s="2" t="s">
        <v>21</v>
      </c>
      <c r="C9" s="2"/>
      <c r="D9" s="5" t="s">
        <v>22</v>
      </c>
      <c r="E9" s="6">
        <v>13153162.4</v>
      </c>
      <c r="F9" s="6">
        <v>13153162.4</v>
      </c>
      <c r="G9" s="6">
        <v>11415692.699999999</v>
      </c>
      <c r="H9" s="6">
        <v>116017.8</v>
      </c>
      <c r="I9" s="6">
        <v>0</v>
      </c>
      <c r="J9" s="6">
        <v>2500000</v>
      </c>
      <c r="K9" s="6">
        <v>2500000</v>
      </c>
      <c r="L9" s="6">
        <v>1240821.8</v>
      </c>
      <c r="M9" s="6">
        <v>74769.899999999994</v>
      </c>
      <c r="N9" s="6">
        <v>0</v>
      </c>
      <c r="O9" s="6">
        <f t="shared" si="0"/>
        <v>15653162.4</v>
      </c>
    </row>
    <row r="10" spans="1:20" ht="51" x14ac:dyDescent="0.2">
      <c r="B10" s="7" t="s">
        <v>23</v>
      </c>
      <c r="C10" s="7" t="s">
        <v>24</v>
      </c>
      <c r="D10" s="8" t="str">
        <f>CONCATENATE(SUBSTITUTE(Q10,"###",""),SUBSTITUTE(R10,"###",""),SUBSTITUTE(S10,"###",""),SUBSTITUTE(T10,"###",""))</f>
        <v>Забезпечення здійснення правосуддя місцевими, апеляційними судами та функціонування органів і установ системи правосуддя</v>
      </c>
      <c r="E10" s="9">
        <v>13150162.4</v>
      </c>
      <c r="F10" s="9">
        <v>13150162.4</v>
      </c>
      <c r="G10" s="9">
        <v>11415692.699999999</v>
      </c>
      <c r="H10" s="9">
        <v>116017.8</v>
      </c>
      <c r="I10" s="9">
        <v>0</v>
      </c>
      <c r="J10" s="9">
        <v>2500000</v>
      </c>
      <c r="K10" s="9">
        <v>2500000</v>
      </c>
      <c r="L10" s="9">
        <v>1240821.8</v>
      </c>
      <c r="M10" s="9">
        <v>74769.899999999994</v>
      </c>
      <c r="N10" s="9">
        <v>0</v>
      </c>
      <c r="O10" s="9">
        <f t="shared" si="0"/>
        <v>15650162.4</v>
      </c>
      <c r="P10" s="50"/>
      <c r="Q10" s="45" t="s">
        <v>25</v>
      </c>
      <c r="R10" s="45" t="s">
        <v>15</v>
      </c>
      <c r="S10" s="45" t="s">
        <v>15</v>
      </c>
      <c r="T10" s="45" t="s">
        <v>15</v>
      </c>
    </row>
    <row r="11" spans="1:20" ht="25.5" x14ac:dyDescent="0.2">
      <c r="B11" s="7" t="s">
        <v>26</v>
      </c>
      <c r="C11" s="7" t="s">
        <v>24</v>
      </c>
      <c r="D11" s="8" t="str">
        <f>CONCATENATE(SUBSTITUTE(Q11,"###",""),SUBSTITUTE(R11,"###",""),SUBSTITUTE(S11,"###",""),SUBSTITUTE(T11,"###",""))</f>
        <v>Виконання рішень судів на користь суддів  та працівників апаратів судів</v>
      </c>
      <c r="E11" s="9">
        <v>3000</v>
      </c>
      <c r="F11" s="9">
        <v>3000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f t="shared" si="0"/>
        <v>3000</v>
      </c>
      <c r="P11" s="50"/>
      <c r="Q11" s="45" t="s">
        <v>27</v>
      </c>
      <c r="R11" s="45" t="s">
        <v>15</v>
      </c>
      <c r="S11" s="45" t="s">
        <v>15</v>
      </c>
      <c r="T11" s="45" t="s">
        <v>15</v>
      </c>
    </row>
    <row r="12" spans="1:20" ht="13.5" x14ac:dyDescent="0.2">
      <c r="B12" s="1" t="s">
        <v>28</v>
      </c>
      <c r="C12" s="2"/>
      <c r="D12" s="3" t="s">
        <v>29</v>
      </c>
      <c r="E12" s="4">
        <v>1495692.4</v>
      </c>
      <c r="F12" s="4">
        <v>1300692.3999999999</v>
      </c>
      <c r="G12" s="4">
        <v>1062308</v>
      </c>
      <c r="H12" s="4">
        <v>13191.8</v>
      </c>
      <c r="I12" s="4">
        <v>195000</v>
      </c>
      <c r="J12" s="4">
        <v>861115</v>
      </c>
      <c r="K12" s="4">
        <v>860666.7</v>
      </c>
      <c r="L12" s="4">
        <v>610758.1</v>
      </c>
      <c r="M12" s="4">
        <v>13967.9</v>
      </c>
      <c r="N12" s="4">
        <v>448.3</v>
      </c>
      <c r="O12" s="4">
        <f t="shared" si="0"/>
        <v>2356807.4</v>
      </c>
    </row>
    <row r="13" spans="1:20" ht="13.5" x14ac:dyDescent="0.25">
      <c r="B13" s="2" t="s">
        <v>30</v>
      </c>
      <c r="C13" s="2"/>
      <c r="D13" s="5" t="s">
        <v>31</v>
      </c>
      <c r="E13" s="6">
        <v>1495692.4</v>
      </c>
      <c r="F13" s="6">
        <v>1300692.3999999999</v>
      </c>
      <c r="G13" s="6">
        <v>1062308</v>
      </c>
      <c r="H13" s="6">
        <v>13191.8</v>
      </c>
      <c r="I13" s="6">
        <v>195000</v>
      </c>
      <c r="J13" s="6">
        <v>861115</v>
      </c>
      <c r="K13" s="6">
        <v>860666.7</v>
      </c>
      <c r="L13" s="6">
        <v>610758.1</v>
      </c>
      <c r="M13" s="6">
        <v>13967.9</v>
      </c>
      <c r="N13" s="6">
        <v>448.3</v>
      </c>
      <c r="O13" s="6">
        <f t="shared" si="0"/>
        <v>2356807.4</v>
      </c>
    </row>
    <row r="14" spans="1:20" x14ac:dyDescent="0.2">
      <c r="B14" s="7" t="s">
        <v>32</v>
      </c>
      <c r="C14" s="7" t="s">
        <v>24</v>
      </c>
      <c r="D14" s="8" t="str">
        <f>CONCATENATE(SUBSTITUTE(Q14,"###",""),SUBSTITUTE(R14,"###",""),SUBSTITUTE(S14,"###",""),SUBSTITUTE(T14,"###",""))</f>
        <v>Здійснення правосуддя Верховним Судом</v>
      </c>
      <c r="E14" s="9">
        <v>1495692.4</v>
      </c>
      <c r="F14" s="9">
        <v>1300692.3999999999</v>
      </c>
      <c r="G14" s="9">
        <v>1062308</v>
      </c>
      <c r="H14" s="9">
        <v>13191.8</v>
      </c>
      <c r="I14" s="9">
        <v>195000</v>
      </c>
      <c r="J14" s="9">
        <v>861115</v>
      </c>
      <c r="K14" s="9">
        <v>860666.7</v>
      </c>
      <c r="L14" s="9">
        <v>610758.1</v>
      </c>
      <c r="M14" s="9">
        <v>13967.9</v>
      </c>
      <c r="N14" s="9">
        <v>448.3</v>
      </c>
      <c r="O14" s="9">
        <f t="shared" si="0"/>
        <v>2356807.4</v>
      </c>
      <c r="P14" s="50"/>
      <c r="Q14" s="45" t="s">
        <v>33</v>
      </c>
      <c r="R14" s="45" t="s">
        <v>15</v>
      </c>
      <c r="S14" s="45" t="s">
        <v>15</v>
      </c>
      <c r="T14" s="45" t="s">
        <v>15</v>
      </c>
    </row>
    <row r="15" spans="1:20" ht="13.5" x14ac:dyDescent="0.2">
      <c r="B15" s="1" t="s">
        <v>34</v>
      </c>
      <c r="C15" s="2"/>
      <c r="D15" s="3" t="s">
        <v>35</v>
      </c>
      <c r="E15" s="4">
        <v>318353.09999999998</v>
      </c>
      <c r="F15" s="4">
        <v>313463.09999999998</v>
      </c>
      <c r="G15" s="4">
        <v>254009</v>
      </c>
      <c r="H15" s="4">
        <v>4183.8</v>
      </c>
      <c r="I15" s="4">
        <v>4890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f t="shared" si="0"/>
        <v>318353.09999999998</v>
      </c>
    </row>
    <row r="16" spans="1:20" ht="13.5" x14ac:dyDescent="0.25">
      <c r="B16" s="2" t="s">
        <v>36</v>
      </c>
      <c r="C16" s="2"/>
      <c r="D16" s="5" t="s">
        <v>37</v>
      </c>
      <c r="E16" s="6">
        <v>318353.09999999998</v>
      </c>
      <c r="F16" s="6">
        <v>313463.09999999998</v>
      </c>
      <c r="G16" s="6">
        <v>254009</v>
      </c>
      <c r="H16" s="6">
        <v>4183.8</v>
      </c>
      <c r="I16" s="6">
        <v>4890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f t="shared" si="0"/>
        <v>318353.09999999998</v>
      </c>
    </row>
    <row r="17" spans="2:20" ht="25.5" x14ac:dyDescent="0.2">
      <c r="B17" s="7" t="s">
        <v>38</v>
      </c>
      <c r="C17" s="7" t="s">
        <v>24</v>
      </c>
      <c r="D17" s="8" t="str">
        <f>CONCATENATE(SUBSTITUTE(Q17,"###",""),SUBSTITUTE(R17,"###",""),SUBSTITUTE(S17,"###",""),SUBSTITUTE(T17,"###",""))</f>
        <v>Забезпечення конституційної юрисдикції в Україні</v>
      </c>
      <c r="E17" s="9">
        <v>318353.09999999998</v>
      </c>
      <c r="F17" s="9">
        <v>313463.09999999998</v>
      </c>
      <c r="G17" s="9">
        <v>254009</v>
      </c>
      <c r="H17" s="9">
        <v>4183.8</v>
      </c>
      <c r="I17" s="9">
        <v>4890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f t="shared" si="0"/>
        <v>318353.09999999998</v>
      </c>
      <c r="P17" s="50"/>
      <c r="Q17" s="45" t="s">
        <v>39</v>
      </c>
      <c r="R17" s="45" t="s">
        <v>15</v>
      </c>
      <c r="S17" s="45" t="s">
        <v>15</v>
      </c>
      <c r="T17" s="45" t="s">
        <v>15</v>
      </c>
    </row>
    <row r="18" spans="2:20" ht="13.5" x14ac:dyDescent="0.2">
      <c r="B18" s="1" t="s">
        <v>40</v>
      </c>
      <c r="C18" s="2"/>
      <c r="D18" s="3" t="s">
        <v>41</v>
      </c>
      <c r="E18" s="4">
        <v>509880</v>
      </c>
      <c r="F18" s="4">
        <v>298228.5</v>
      </c>
      <c r="G18" s="4">
        <v>230434</v>
      </c>
      <c r="H18" s="4">
        <v>4556</v>
      </c>
      <c r="I18" s="4">
        <v>211651.5</v>
      </c>
      <c r="J18" s="4">
        <v>100</v>
      </c>
      <c r="K18" s="4">
        <v>0</v>
      </c>
      <c r="L18" s="4">
        <v>0</v>
      </c>
      <c r="M18" s="4">
        <v>0</v>
      </c>
      <c r="N18" s="4">
        <v>100</v>
      </c>
      <c r="O18" s="4">
        <f t="shared" si="0"/>
        <v>509980</v>
      </c>
    </row>
    <row r="19" spans="2:20" ht="13.5" x14ac:dyDescent="0.25">
      <c r="B19" s="2" t="s">
        <v>42</v>
      </c>
      <c r="C19" s="2"/>
      <c r="D19" s="5" t="s">
        <v>43</v>
      </c>
      <c r="E19" s="6">
        <v>509880</v>
      </c>
      <c r="F19" s="6">
        <v>298228.5</v>
      </c>
      <c r="G19" s="6">
        <v>230434</v>
      </c>
      <c r="H19" s="6">
        <v>4556</v>
      </c>
      <c r="I19" s="6">
        <v>211651.5</v>
      </c>
      <c r="J19" s="6">
        <v>100</v>
      </c>
      <c r="K19" s="6">
        <v>0</v>
      </c>
      <c r="L19" s="6">
        <v>0</v>
      </c>
      <c r="M19" s="6">
        <v>0</v>
      </c>
      <c r="N19" s="6">
        <v>100</v>
      </c>
      <c r="O19" s="6">
        <f t="shared" si="0"/>
        <v>509980</v>
      </c>
    </row>
    <row r="20" spans="2:20" ht="25.5" x14ac:dyDescent="0.2">
      <c r="B20" s="7" t="s">
        <v>44</v>
      </c>
      <c r="C20" s="7" t="s">
        <v>24</v>
      </c>
      <c r="D20" s="8" t="str">
        <f>CONCATENATE(SUBSTITUTE(Q20,"###",""),SUBSTITUTE(R20,"###",""),SUBSTITUTE(S20,"###",""),SUBSTITUTE(T20,"###",""))</f>
        <v>Здійснення правосуддя Вищим антикорупційним судом</v>
      </c>
      <c r="E20" s="9">
        <v>318000.2</v>
      </c>
      <c r="F20" s="9">
        <v>212500.2</v>
      </c>
      <c r="G20" s="9">
        <v>163883.5</v>
      </c>
      <c r="H20" s="9">
        <v>4083.5</v>
      </c>
      <c r="I20" s="9">
        <v>105500</v>
      </c>
      <c r="J20" s="9">
        <v>66</v>
      </c>
      <c r="K20" s="9">
        <v>0</v>
      </c>
      <c r="L20" s="9">
        <v>0</v>
      </c>
      <c r="M20" s="9">
        <v>0</v>
      </c>
      <c r="N20" s="9">
        <v>66</v>
      </c>
      <c r="O20" s="9">
        <f t="shared" si="0"/>
        <v>318066.2</v>
      </c>
      <c r="P20" s="50"/>
      <c r="Q20" s="45" t="s">
        <v>45</v>
      </c>
      <c r="R20" s="45" t="s">
        <v>15</v>
      </c>
      <c r="S20" s="45" t="s">
        <v>15</v>
      </c>
      <c r="T20" s="45" t="s">
        <v>15</v>
      </c>
    </row>
    <row r="21" spans="2:20" ht="25.5" x14ac:dyDescent="0.2">
      <c r="B21" s="7" t="s">
        <v>46</v>
      </c>
      <c r="C21" s="7" t="s">
        <v>24</v>
      </c>
      <c r="D21" s="8" t="str">
        <f>CONCATENATE(SUBSTITUTE(Q21,"###",""),SUBSTITUTE(R21,"###",""),SUBSTITUTE(S21,"###",""),SUBSTITUTE(T21,"###",""))</f>
        <v>Здійснення правосуддя Апеляційною палатою Вищого антикорупційного суду</v>
      </c>
      <c r="E21" s="9">
        <v>191879.8</v>
      </c>
      <c r="F21" s="9">
        <v>85728.3</v>
      </c>
      <c r="G21" s="9">
        <v>66550.5</v>
      </c>
      <c r="H21" s="9">
        <v>472.5</v>
      </c>
      <c r="I21" s="9">
        <v>106151.5</v>
      </c>
      <c r="J21" s="9">
        <v>34</v>
      </c>
      <c r="K21" s="9">
        <v>0</v>
      </c>
      <c r="L21" s="9">
        <v>0</v>
      </c>
      <c r="M21" s="9">
        <v>0</v>
      </c>
      <c r="N21" s="9">
        <v>34</v>
      </c>
      <c r="O21" s="9">
        <f t="shared" si="0"/>
        <v>191913.8</v>
      </c>
      <c r="P21" s="50"/>
      <c r="Q21" s="45" t="s">
        <v>47</v>
      </c>
      <c r="R21" s="45" t="s">
        <v>15</v>
      </c>
      <c r="S21" s="45" t="s">
        <v>15</v>
      </c>
      <c r="T21" s="45" t="s">
        <v>15</v>
      </c>
    </row>
    <row r="22" spans="2:20" ht="13.5" x14ac:dyDescent="0.2">
      <c r="B22" s="1" t="s">
        <v>48</v>
      </c>
      <c r="C22" s="2"/>
      <c r="D22" s="3" t="s">
        <v>49</v>
      </c>
      <c r="E22" s="4">
        <v>7870.7000000000007</v>
      </c>
      <c r="F22" s="4">
        <v>7680.7000000000007</v>
      </c>
      <c r="G22" s="4">
        <v>6144.5</v>
      </c>
      <c r="H22" s="4">
        <v>24.5</v>
      </c>
      <c r="I22" s="4">
        <v>190</v>
      </c>
      <c r="J22" s="4">
        <v>3100</v>
      </c>
      <c r="K22" s="4">
        <v>3100</v>
      </c>
      <c r="L22" s="4">
        <v>3100</v>
      </c>
      <c r="M22" s="4">
        <v>0</v>
      </c>
      <c r="N22" s="4">
        <v>0</v>
      </c>
      <c r="O22" s="4">
        <f t="shared" si="0"/>
        <v>10970.7</v>
      </c>
    </row>
    <row r="23" spans="2:20" ht="27" x14ac:dyDescent="0.25">
      <c r="B23" s="2" t="s">
        <v>50</v>
      </c>
      <c r="C23" s="2"/>
      <c r="D23" s="5" t="s">
        <v>51</v>
      </c>
      <c r="E23" s="6">
        <v>7870.7000000000007</v>
      </c>
      <c r="F23" s="6">
        <v>7680.7000000000007</v>
      </c>
      <c r="G23" s="6">
        <v>6144.5</v>
      </c>
      <c r="H23" s="6">
        <v>24.5</v>
      </c>
      <c r="I23" s="6">
        <v>190</v>
      </c>
      <c r="J23" s="6">
        <v>3100</v>
      </c>
      <c r="K23" s="6">
        <v>3100</v>
      </c>
      <c r="L23" s="6">
        <v>3100</v>
      </c>
      <c r="M23" s="6">
        <v>0</v>
      </c>
      <c r="N23" s="6">
        <v>0</v>
      </c>
      <c r="O23" s="6">
        <f t="shared" si="0"/>
        <v>10970.7</v>
      </c>
    </row>
    <row r="24" spans="2:20" ht="25.5" x14ac:dyDescent="0.2">
      <c r="B24" s="7" t="s">
        <v>52</v>
      </c>
      <c r="C24" s="7" t="s">
        <v>24</v>
      </c>
      <c r="D24" s="8" t="str">
        <f>CONCATENATE(SUBSTITUTE(Q24,"###",""),SUBSTITUTE(R24,"###",""),SUBSTITUTE(S24,"###",""),SUBSTITUTE(T24,"###",""))</f>
        <v>Здійснення правосуддя Вищим судом з питань інтелектуальної власності</v>
      </c>
      <c r="E24" s="9">
        <v>4200.8</v>
      </c>
      <c r="F24" s="9">
        <v>4030.8</v>
      </c>
      <c r="G24" s="9">
        <v>3184.3</v>
      </c>
      <c r="H24" s="9">
        <v>16</v>
      </c>
      <c r="I24" s="9">
        <v>170</v>
      </c>
      <c r="J24" s="9">
        <v>2170</v>
      </c>
      <c r="K24" s="9">
        <v>2170</v>
      </c>
      <c r="L24" s="9">
        <v>2170</v>
      </c>
      <c r="M24" s="9">
        <v>0</v>
      </c>
      <c r="N24" s="9">
        <v>0</v>
      </c>
      <c r="O24" s="9">
        <f t="shared" si="0"/>
        <v>6370.8</v>
      </c>
      <c r="P24" s="50"/>
      <c r="Q24" s="45" t="s">
        <v>53</v>
      </c>
      <c r="R24" s="45" t="s">
        <v>15</v>
      </c>
      <c r="S24" s="45" t="s">
        <v>15</v>
      </c>
      <c r="T24" s="45" t="s">
        <v>15</v>
      </c>
    </row>
    <row r="25" spans="2:20" ht="25.5" x14ac:dyDescent="0.2">
      <c r="B25" s="7" t="s">
        <v>54</v>
      </c>
      <c r="C25" s="7" t="s">
        <v>24</v>
      </c>
      <c r="D25" s="8" t="str">
        <f>CONCATENATE(SUBSTITUTE(Q25,"###",""),SUBSTITUTE(R25,"###",""),SUBSTITUTE(S25,"###",""),SUBSTITUTE(T25,"###",""))</f>
        <v>Здійснення правосуддя Апеляційною палатою Вищого суду з питань інтелектуальної власності</v>
      </c>
      <c r="E25" s="9">
        <v>3669.9</v>
      </c>
      <c r="F25" s="9">
        <v>3649.9</v>
      </c>
      <c r="G25" s="9">
        <v>2960.2</v>
      </c>
      <c r="H25" s="9">
        <v>8.5</v>
      </c>
      <c r="I25" s="9">
        <v>20</v>
      </c>
      <c r="J25" s="9">
        <v>930</v>
      </c>
      <c r="K25" s="9">
        <v>930</v>
      </c>
      <c r="L25" s="9">
        <v>930</v>
      </c>
      <c r="M25" s="9">
        <v>0</v>
      </c>
      <c r="N25" s="9">
        <v>0</v>
      </c>
      <c r="O25" s="9">
        <f t="shared" si="0"/>
        <v>4599.8999999999996</v>
      </c>
      <c r="P25" s="50"/>
      <c r="Q25" s="45" t="s">
        <v>55</v>
      </c>
      <c r="R25" s="45" t="s">
        <v>15</v>
      </c>
      <c r="S25" s="45" t="s">
        <v>15</v>
      </c>
      <c r="T25" s="45" t="s">
        <v>15</v>
      </c>
    </row>
    <row r="26" spans="2:20" ht="13.5" x14ac:dyDescent="0.2">
      <c r="B26" s="1" t="s">
        <v>59</v>
      </c>
      <c r="C26" s="2"/>
      <c r="D26" s="3" t="s">
        <v>60</v>
      </c>
      <c r="E26" s="4">
        <v>13900475.100000001</v>
      </c>
      <c r="F26" s="4">
        <v>13767243.399999999</v>
      </c>
      <c r="G26" s="4">
        <v>8568929.9000000004</v>
      </c>
      <c r="H26" s="4">
        <v>699241</v>
      </c>
      <c r="I26" s="4">
        <v>133231.70000000001</v>
      </c>
      <c r="J26" s="4">
        <v>1567879.5999999999</v>
      </c>
      <c r="K26" s="4">
        <v>1496673.3</v>
      </c>
      <c r="L26" s="4">
        <v>601346.19999999995</v>
      </c>
      <c r="M26" s="4">
        <v>103932.50000000001</v>
      </c>
      <c r="N26" s="4">
        <v>71206.3</v>
      </c>
      <c r="O26" s="4">
        <f t="shared" ref="O26:O34" si="1">J26+E26</f>
        <v>15468354.700000001</v>
      </c>
    </row>
    <row r="27" spans="2:20" ht="13.5" x14ac:dyDescent="0.25">
      <c r="B27" s="2" t="s">
        <v>61</v>
      </c>
      <c r="C27" s="2"/>
      <c r="D27" s="5" t="s">
        <v>62</v>
      </c>
      <c r="E27" s="6">
        <v>12668204.4</v>
      </c>
      <c r="F27" s="6">
        <v>12565085.399999999</v>
      </c>
      <c r="G27" s="6">
        <v>7969101.0999999996</v>
      </c>
      <c r="H27" s="6">
        <v>676277.5</v>
      </c>
      <c r="I27" s="6">
        <v>103119</v>
      </c>
      <c r="J27" s="6">
        <v>1542832.9</v>
      </c>
      <c r="K27" s="6">
        <v>1472426.8</v>
      </c>
      <c r="L27" s="6">
        <v>586264.1</v>
      </c>
      <c r="M27" s="6">
        <v>103174.20000000001</v>
      </c>
      <c r="N27" s="6">
        <v>70406.100000000006</v>
      </c>
      <c r="O27" s="6">
        <f t="shared" si="1"/>
        <v>14211037.300000001</v>
      </c>
    </row>
    <row r="28" spans="2:20" x14ac:dyDescent="0.2">
      <c r="B28" s="7" t="s">
        <v>63</v>
      </c>
      <c r="C28" s="7" t="s">
        <v>57</v>
      </c>
      <c r="D28" s="8" t="str">
        <f t="shared" ref="D28:D36" si="2">CONCATENATE(SUBSTITUTE(Q28,"###",""),SUBSTITUTE(R28,"###",""),SUBSTITUTE(S28,"###",""),SUBSTITUTE(T28,"###",""))</f>
        <v>Керівництво та управління у сфері юстиції</v>
      </c>
      <c r="E28" s="9">
        <v>3547514.5</v>
      </c>
      <c r="F28" s="9">
        <v>3517434.9</v>
      </c>
      <c r="G28" s="9">
        <v>2493524.2999999998</v>
      </c>
      <c r="H28" s="9">
        <v>74180.399999999994</v>
      </c>
      <c r="I28" s="9">
        <v>30079.599999999999</v>
      </c>
      <c r="J28" s="9">
        <v>1166340.2</v>
      </c>
      <c r="K28" s="9">
        <v>1105396.8</v>
      </c>
      <c r="L28" s="9">
        <v>429355.1</v>
      </c>
      <c r="M28" s="9">
        <v>70352.2</v>
      </c>
      <c r="N28" s="9">
        <v>60943.4</v>
      </c>
      <c r="O28" s="9">
        <f t="shared" si="1"/>
        <v>4713854.7</v>
      </c>
      <c r="P28" s="50"/>
      <c r="Q28" s="45" t="s">
        <v>64</v>
      </c>
      <c r="R28" s="45" t="s">
        <v>15</v>
      </c>
      <c r="S28" s="45" t="s">
        <v>15</v>
      </c>
      <c r="T28" s="45" t="s">
        <v>15</v>
      </c>
    </row>
    <row r="29" spans="2:20" ht="38.25" x14ac:dyDescent="0.2">
      <c r="B29" s="7" t="s">
        <v>65</v>
      </c>
      <c r="C29" s="7" t="s">
        <v>66</v>
      </c>
      <c r="D29" s="8" t="str">
        <f t="shared" si="2"/>
        <v>Виконання покарань установами і органами Державної кримінально-виконавчої служби України</v>
      </c>
      <c r="E29" s="9">
        <v>6927779.7999999998</v>
      </c>
      <c r="F29" s="9">
        <v>6926779.7999999998</v>
      </c>
      <c r="G29" s="9">
        <v>4659973.8</v>
      </c>
      <c r="H29" s="9">
        <v>583749.5</v>
      </c>
      <c r="I29" s="9">
        <v>1000</v>
      </c>
      <c r="J29" s="9">
        <v>256802</v>
      </c>
      <c r="K29" s="9">
        <v>254233.1</v>
      </c>
      <c r="L29" s="9">
        <v>89116.9</v>
      </c>
      <c r="M29" s="9">
        <v>23550.799999999999</v>
      </c>
      <c r="N29" s="9">
        <v>2568.9</v>
      </c>
      <c r="O29" s="9">
        <f t="shared" si="1"/>
        <v>7184581.7999999998</v>
      </c>
      <c r="P29" s="50"/>
      <c r="Q29" s="45" t="s">
        <v>67</v>
      </c>
      <c r="R29" s="45" t="s">
        <v>15</v>
      </c>
      <c r="S29" s="45" t="s">
        <v>15</v>
      </c>
      <c r="T29" s="45" t="s">
        <v>15</v>
      </c>
    </row>
    <row r="30" spans="2:20" x14ac:dyDescent="0.2">
      <c r="B30" s="7" t="s">
        <v>68</v>
      </c>
      <c r="C30" s="7" t="s">
        <v>66</v>
      </c>
      <c r="D30" s="8" t="str">
        <f t="shared" si="2"/>
        <v>Забезпечення діяльності органів пробації</v>
      </c>
      <c r="E30" s="9">
        <v>755531.2</v>
      </c>
      <c r="F30" s="9">
        <v>742283.2</v>
      </c>
      <c r="G30" s="9">
        <v>594574.69999999995</v>
      </c>
      <c r="H30" s="9">
        <v>14540.7</v>
      </c>
      <c r="I30" s="9">
        <v>13248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f t="shared" si="1"/>
        <v>755531.2</v>
      </c>
      <c r="P30" s="50"/>
      <c r="Q30" s="45" t="s">
        <v>69</v>
      </c>
      <c r="R30" s="45" t="s">
        <v>15</v>
      </c>
      <c r="S30" s="45" t="s">
        <v>15</v>
      </c>
      <c r="T30" s="45" t="s">
        <v>15</v>
      </c>
    </row>
    <row r="31" spans="2:20" ht="38.25" x14ac:dyDescent="0.2">
      <c r="B31" s="7" t="s">
        <v>70</v>
      </c>
      <c r="C31" s="7" t="s">
        <v>58</v>
      </c>
      <c r="D31" s="8" t="str">
        <f t="shared" si="2"/>
        <v>Підготовка робітничих кадрів у професійно-технічних закладах соціальної адаптації при установах виконання покарань</v>
      </c>
      <c r="E31" s="9">
        <v>4800</v>
      </c>
      <c r="F31" s="9">
        <v>4800</v>
      </c>
      <c r="G31" s="9">
        <v>0</v>
      </c>
      <c r="H31" s="9">
        <v>3806.9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f t="shared" si="1"/>
        <v>4800</v>
      </c>
      <c r="P31" s="50"/>
      <c r="Q31" s="45" t="s">
        <v>71</v>
      </c>
      <c r="R31" s="45" t="s">
        <v>15</v>
      </c>
      <c r="S31" s="45" t="s">
        <v>15</v>
      </c>
      <c r="T31" s="45" t="s">
        <v>15</v>
      </c>
    </row>
    <row r="32" spans="2:20" ht="25.5" x14ac:dyDescent="0.2">
      <c r="B32" s="7" t="s">
        <v>72</v>
      </c>
      <c r="C32" s="7" t="s">
        <v>57</v>
      </c>
      <c r="D32" s="8" t="str">
        <f t="shared" si="2"/>
        <v>Проведення судової експертизи і розробка методики проведення судових експертиз</v>
      </c>
      <c r="E32" s="9">
        <v>314015.09999999998</v>
      </c>
      <c r="F32" s="9">
        <v>264015.09999999998</v>
      </c>
      <c r="G32" s="9">
        <v>221028.3</v>
      </c>
      <c r="H32" s="9">
        <v>0</v>
      </c>
      <c r="I32" s="9">
        <v>50000</v>
      </c>
      <c r="J32" s="9">
        <v>100039</v>
      </c>
      <c r="K32" s="9">
        <v>93280.2</v>
      </c>
      <c r="L32" s="9">
        <v>55071.4</v>
      </c>
      <c r="M32" s="9">
        <v>6469.1</v>
      </c>
      <c r="N32" s="9">
        <v>6758.8</v>
      </c>
      <c r="O32" s="9">
        <f t="shared" si="1"/>
        <v>414054.1</v>
      </c>
      <c r="P32" s="50"/>
      <c r="Q32" s="45" t="s">
        <v>73</v>
      </c>
      <c r="R32" s="45" t="s">
        <v>15</v>
      </c>
      <c r="S32" s="45" t="s">
        <v>15</v>
      </c>
      <c r="T32" s="45" t="s">
        <v>15</v>
      </c>
    </row>
    <row r="33" spans="1:20" ht="25.5" x14ac:dyDescent="0.2">
      <c r="B33" s="7" t="s">
        <v>74</v>
      </c>
      <c r="C33" s="7" t="s">
        <v>18</v>
      </c>
      <c r="D33" s="8" t="str">
        <f t="shared" si="2"/>
        <v xml:space="preserve">Підвищення кваліфікації працівників органів юстиції 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19651.7</v>
      </c>
      <c r="K33" s="9">
        <v>19516.7</v>
      </c>
      <c r="L33" s="9">
        <v>12720.7</v>
      </c>
      <c r="M33" s="9">
        <v>2802.1</v>
      </c>
      <c r="N33" s="9">
        <v>135</v>
      </c>
      <c r="O33" s="9">
        <f t="shared" si="1"/>
        <v>19651.7</v>
      </c>
      <c r="P33" s="50"/>
      <c r="Q33" s="45" t="s">
        <v>75</v>
      </c>
      <c r="R33" s="45" t="s">
        <v>15</v>
      </c>
      <c r="S33" s="45" t="s">
        <v>15</v>
      </c>
      <c r="T33" s="45" t="s">
        <v>15</v>
      </c>
    </row>
    <row r="34" spans="1:20" ht="76.5" x14ac:dyDescent="0.2">
      <c r="B34" s="7" t="s">
        <v>76</v>
      </c>
      <c r="C34" s="7" t="s">
        <v>16</v>
      </c>
      <c r="D34" s="8" t="str">
        <f t="shared" si="2"/>
        <v>Забезпечення захисту прав та інтересів України під час урегулювання спорів, розгляду у закордонних юрисдикційних органах справ за участю іноземного суб’єкта та України, а також забезпечення представництва України в Європейському суді з прав людини</v>
      </c>
      <c r="E34" s="9">
        <v>527395</v>
      </c>
      <c r="F34" s="9">
        <v>527395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f t="shared" si="1"/>
        <v>527395</v>
      </c>
      <c r="P34" s="50"/>
      <c r="Q34" s="45" t="s">
        <v>77</v>
      </c>
      <c r="R34" s="45" t="s">
        <v>15</v>
      </c>
      <c r="S34" s="45" t="s">
        <v>15</v>
      </c>
      <c r="T34" s="45" t="s">
        <v>15</v>
      </c>
    </row>
    <row r="35" spans="1:20" ht="38.25" x14ac:dyDescent="0.2">
      <c r="B35" s="7" t="s">
        <v>78</v>
      </c>
      <c r="C35" s="7" t="s">
        <v>16</v>
      </c>
      <c r="D35" s="8" t="str">
        <f t="shared" si="2"/>
        <v>Платежі на виконання рішень закордонних юрисдикційних органів, прийнятих за наслідками розгляду справ проти України</v>
      </c>
      <c r="E35" s="9">
        <v>582377.4</v>
      </c>
      <c r="F35" s="9">
        <v>582377.4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f t="shared" ref="O35:O43" si="3">J35+E35</f>
        <v>582377.4</v>
      </c>
      <c r="P35" s="50"/>
      <c r="Q35" s="45" t="s">
        <v>79</v>
      </c>
      <c r="R35" s="45" t="s">
        <v>15</v>
      </c>
      <c r="S35" s="45" t="s">
        <v>15</v>
      </c>
      <c r="T35" s="45" t="s">
        <v>15</v>
      </c>
    </row>
    <row r="36" spans="1:20" ht="38.25" x14ac:dyDescent="0.2">
      <c r="B36" s="7" t="s">
        <v>80</v>
      </c>
      <c r="C36" s="7" t="s">
        <v>56</v>
      </c>
      <c r="D36" s="8" t="str">
        <f t="shared" si="2"/>
        <v>Будівництво (придбання) житла для осіб рядового і начальницького складу Державної кримінально-виконавчої служби України</v>
      </c>
      <c r="E36" s="9">
        <v>8791.4</v>
      </c>
      <c r="F36" s="9">
        <v>0</v>
      </c>
      <c r="G36" s="9">
        <v>0</v>
      </c>
      <c r="H36" s="9">
        <v>0</v>
      </c>
      <c r="I36" s="9">
        <v>8791.4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f t="shared" si="3"/>
        <v>8791.4</v>
      </c>
      <c r="P36" s="50"/>
      <c r="Q36" s="45" t="s">
        <v>81</v>
      </c>
      <c r="R36" s="45" t="s">
        <v>15</v>
      </c>
      <c r="S36" s="45" t="s">
        <v>15</v>
      </c>
      <c r="T36" s="45" t="s">
        <v>15</v>
      </c>
    </row>
    <row r="37" spans="1:20" ht="27" x14ac:dyDescent="0.25">
      <c r="B37" s="2" t="s">
        <v>82</v>
      </c>
      <c r="C37" s="2"/>
      <c r="D37" s="5" t="s">
        <v>83</v>
      </c>
      <c r="E37" s="6">
        <v>954790.8</v>
      </c>
      <c r="F37" s="6">
        <v>948490.8</v>
      </c>
      <c r="G37" s="6">
        <v>406543.9</v>
      </c>
      <c r="H37" s="6">
        <v>16033.9</v>
      </c>
      <c r="I37" s="6">
        <v>6300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f t="shared" si="3"/>
        <v>954790.8</v>
      </c>
    </row>
    <row r="38" spans="1:20" ht="25.5" x14ac:dyDescent="0.2">
      <c r="B38" s="7" t="s">
        <v>84</v>
      </c>
      <c r="C38" s="7" t="s">
        <v>57</v>
      </c>
      <c r="D38" s="8" t="str">
        <f>CONCATENATE(SUBSTITUTE(Q38,"###",""),SUBSTITUTE(R38,"###",""),SUBSTITUTE(S38,"###",""),SUBSTITUTE(T38,"###",""))</f>
        <v>Забезпечення формування та функціонування системи безоплатної правової допомоги</v>
      </c>
      <c r="E38" s="9">
        <v>569606.80000000005</v>
      </c>
      <c r="F38" s="9">
        <v>563306.80000000005</v>
      </c>
      <c r="G38" s="9">
        <v>406543.9</v>
      </c>
      <c r="H38" s="9">
        <v>16033.9</v>
      </c>
      <c r="I38" s="9">
        <v>6300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f t="shared" si="3"/>
        <v>569606.80000000005</v>
      </c>
      <c r="P38" s="50"/>
      <c r="Q38" s="45" t="s">
        <v>85</v>
      </c>
      <c r="R38" s="45" t="s">
        <v>15</v>
      </c>
      <c r="S38" s="45" t="s">
        <v>15</v>
      </c>
      <c r="T38" s="45" t="s">
        <v>15</v>
      </c>
    </row>
    <row r="39" spans="1:20" ht="38.25" x14ac:dyDescent="0.2">
      <c r="B39" s="7" t="s">
        <v>86</v>
      </c>
      <c r="C39" s="7" t="s">
        <v>57</v>
      </c>
      <c r="D39" s="8" t="str">
        <f>CONCATENATE(SUBSTITUTE(Q39,"###",""),SUBSTITUTE(R39,"###",""),SUBSTITUTE(S39,"###",""),SUBSTITUTE(T39,"###",""))</f>
        <v>Оплата послуг та відшкодування витрат адвокатів з надання безоплатної вторинної правової допомоги</v>
      </c>
      <c r="E39" s="9">
        <v>385184</v>
      </c>
      <c r="F39" s="9">
        <v>385184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f t="shared" si="3"/>
        <v>385184</v>
      </c>
      <c r="P39" s="50"/>
      <c r="Q39" s="45" t="s">
        <v>87</v>
      </c>
      <c r="R39" s="45" t="s">
        <v>15</v>
      </c>
      <c r="S39" s="45" t="s">
        <v>15</v>
      </c>
      <c r="T39" s="45" t="s">
        <v>15</v>
      </c>
    </row>
    <row r="40" spans="1:20" ht="13.5" x14ac:dyDescent="0.25">
      <c r="B40" s="2" t="s">
        <v>88</v>
      </c>
      <c r="C40" s="2"/>
      <c r="D40" s="5" t="s">
        <v>89</v>
      </c>
      <c r="E40" s="6">
        <v>277479.89999999997</v>
      </c>
      <c r="F40" s="6">
        <v>253667.20000000001</v>
      </c>
      <c r="G40" s="6">
        <v>193284.90000000002</v>
      </c>
      <c r="H40" s="6">
        <v>6929.6</v>
      </c>
      <c r="I40" s="6">
        <v>23812.699999999997</v>
      </c>
      <c r="J40" s="6">
        <v>25046.7</v>
      </c>
      <c r="K40" s="6">
        <v>24246.5</v>
      </c>
      <c r="L40" s="6">
        <v>15082.1</v>
      </c>
      <c r="M40" s="6">
        <v>758.3</v>
      </c>
      <c r="N40" s="6">
        <v>800.2</v>
      </c>
      <c r="O40" s="6">
        <f t="shared" si="3"/>
        <v>302526.59999999998</v>
      </c>
    </row>
    <row r="41" spans="1:20" ht="25.5" x14ac:dyDescent="0.2">
      <c r="B41" s="7" t="s">
        <v>90</v>
      </c>
      <c r="C41" s="7" t="s">
        <v>16</v>
      </c>
      <c r="D41" s="8" t="str">
        <f>CONCATENATE(SUBSTITUTE(Q41,"###",""),SUBSTITUTE(R41,"###",""),SUBSTITUTE(S41,"###",""),SUBSTITUTE(T41,"###",""))</f>
        <v>Керівництво та управління у сфері архівної справи</v>
      </c>
      <c r="E41" s="9">
        <v>26755.7</v>
      </c>
      <c r="F41" s="9">
        <v>26755.7</v>
      </c>
      <c r="G41" s="9">
        <v>20988.2</v>
      </c>
      <c r="H41" s="9">
        <v>250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f t="shared" si="3"/>
        <v>26755.7</v>
      </c>
      <c r="P41" s="50"/>
      <c r="Q41" s="45" t="s">
        <v>91</v>
      </c>
      <c r="R41" s="45" t="s">
        <v>15</v>
      </c>
      <c r="S41" s="45" t="s">
        <v>15</v>
      </c>
      <c r="T41" s="45" t="s">
        <v>15</v>
      </c>
    </row>
    <row r="42" spans="1:20" ht="38.25" x14ac:dyDescent="0.2">
      <c r="B42" s="7" t="s">
        <v>92</v>
      </c>
      <c r="C42" s="7" t="s">
        <v>17</v>
      </c>
      <c r="D42" s="8" t="str">
        <f>CONCATENATE(SUBSTITUTE(Q42,"###",""),SUBSTITUTE(R42,"###",""),SUBSTITUTE(S42,"###",""),SUBSTITUTE(T42,"###",""))</f>
        <v>Наукова і науково-технічна діяльність у сфері архівної справи та страхового фонду документації</v>
      </c>
      <c r="E42" s="9">
        <v>10233.9</v>
      </c>
      <c r="F42" s="9">
        <v>0</v>
      </c>
      <c r="G42" s="9">
        <v>0</v>
      </c>
      <c r="H42" s="9">
        <v>0</v>
      </c>
      <c r="I42" s="9">
        <v>10233.9</v>
      </c>
      <c r="J42" s="9">
        <v>125</v>
      </c>
      <c r="K42" s="9">
        <v>0</v>
      </c>
      <c r="L42" s="9">
        <v>0</v>
      </c>
      <c r="M42" s="9">
        <v>0</v>
      </c>
      <c r="N42" s="9">
        <v>125</v>
      </c>
      <c r="O42" s="9">
        <f t="shared" si="3"/>
        <v>10358.9</v>
      </c>
      <c r="P42" s="50"/>
      <c r="Q42" s="45" t="s">
        <v>93</v>
      </c>
      <c r="R42" s="45" t="s">
        <v>15</v>
      </c>
      <c r="S42" s="45" t="s">
        <v>15</v>
      </c>
      <c r="T42" s="45" t="s">
        <v>15</v>
      </c>
    </row>
    <row r="43" spans="1:20" ht="25.5" x14ac:dyDescent="0.2">
      <c r="B43" s="7" t="s">
        <v>94</v>
      </c>
      <c r="C43" s="7" t="s">
        <v>16</v>
      </c>
      <c r="D43" s="8" t="str">
        <f>CONCATENATE(SUBSTITUTE(Q43,"###",""),SUBSTITUTE(R43,"###",""),SUBSTITUTE(S43,"###",""),SUBSTITUTE(T43,"###",""))</f>
        <v>Забезпечення діяльності архівних установ та установ страхового фонду документації</v>
      </c>
      <c r="E43" s="9">
        <v>240490.3</v>
      </c>
      <c r="F43" s="9">
        <v>226911.5</v>
      </c>
      <c r="G43" s="9">
        <v>172296.7</v>
      </c>
      <c r="H43" s="9">
        <v>6679.6</v>
      </c>
      <c r="I43" s="9">
        <v>13578.8</v>
      </c>
      <c r="J43" s="9">
        <v>24921.7</v>
      </c>
      <c r="K43" s="9">
        <v>24246.5</v>
      </c>
      <c r="L43" s="9">
        <v>15082.1</v>
      </c>
      <c r="M43" s="9">
        <v>758.3</v>
      </c>
      <c r="N43" s="9">
        <v>675.2</v>
      </c>
      <c r="O43" s="9">
        <f t="shared" si="3"/>
        <v>265412</v>
      </c>
      <c r="P43" s="50"/>
      <c r="Q43" s="45" t="s">
        <v>95</v>
      </c>
      <c r="R43" s="45" t="s">
        <v>15</v>
      </c>
      <c r="S43" s="45" t="s">
        <v>15</v>
      </c>
      <c r="T43" s="45" t="s">
        <v>15</v>
      </c>
    </row>
    <row r="44" spans="1:20" ht="13.5" x14ac:dyDescent="0.2">
      <c r="B44" s="1" t="s">
        <v>96</v>
      </c>
      <c r="C44" s="2"/>
      <c r="D44" s="3" t="s">
        <v>97</v>
      </c>
      <c r="E44" s="4">
        <v>237020.4</v>
      </c>
      <c r="F44" s="4">
        <v>237020.4</v>
      </c>
      <c r="G44" s="4">
        <v>192879.1</v>
      </c>
      <c r="H44" s="4">
        <v>2999.6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f t="shared" ref="O44:O46" si="4">J44+E44</f>
        <v>237020.4</v>
      </c>
    </row>
    <row r="45" spans="1:20" ht="13.5" x14ac:dyDescent="0.25">
      <c r="B45" s="2" t="s">
        <v>98</v>
      </c>
      <c r="C45" s="2"/>
      <c r="D45" s="5" t="s">
        <v>99</v>
      </c>
      <c r="E45" s="6">
        <v>237020.4</v>
      </c>
      <c r="F45" s="6">
        <v>237020.4</v>
      </c>
      <c r="G45" s="6">
        <v>192879.1</v>
      </c>
      <c r="H45" s="6">
        <v>2999.6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f t="shared" si="4"/>
        <v>237020.4</v>
      </c>
    </row>
    <row r="46" spans="1:20" ht="25.5" x14ac:dyDescent="0.2">
      <c r="B46" s="10" t="s">
        <v>100</v>
      </c>
      <c r="C46" s="10" t="s">
        <v>24</v>
      </c>
      <c r="D46" s="8" t="str">
        <f>CONCATENATE(SUBSTITUTE(Q46,"###",""),SUBSTITUTE(R46,"###",""),SUBSTITUTE(S46,"###",""),SUBSTITUTE(T46,"###",""))</f>
        <v>Забезпечення засад функціонування незалежної судової влади</v>
      </c>
      <c r="E46" s="9">
        <v>237020.4</v>
      </c>
      <c r="F46" s="9">
        <v>237020.4</v>
      </c>
      <c r="G46" s="9">
        <v>192879.1</v>
      </c>
      <c r="H46" s="9">
        <v>2999.6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f t="shared" si="4"/>
        <v>237020.4</v>
      </c>
      <c r="P46" s="50"/>
      <c r="Q46" s="45" t="s">
        <v>101</v>
      </c>
      <c r="R46" s="45" t="s">
        <v>15</v>
      </c>
      <c r="S46" s="45" t="s">
        <v>15</v>
      </c>
      <c r="T46" s="45" t="s">
        <v>15</v>
      </c>
    </row>
    <row r="47" spans="1:20" x14ac:dyDescent="0.2">
      <c r="B47" s="10"/>
      <c r="C47" s="10"/>
      <c r="D47" s="8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50"/>
    </row>
    <row r="48" spans="1:20" s="54" customFormat="1" ht="13.5" x14ac:dyDescent="0.25">
      <c r="A48" s="53"/>
      <c r="B48" s="55"/>
      <c r="C48" s="55"/>
      <c r="D48" s="70" t="s">
        <v>103</v>
      </c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</row>
    <row r="49" spans="1:16" ht="13.5" x14ac:dyDescent="0.2">
      <c r="B49" s="1" t="s">
        <v>19</v>
      </c>
      <c r="C49" s="2"/>
      <c r="D49" s="3" t="s">
        <v>20</v>
      </c>
      <c r="E49" s="4">
        <v>5656400</v>
      </c>
      <c r="F49" s="4">
        <v>4617400</v>
      </c>
      <c r="G49" s="4">
        <v>2659200</v>
      </c>
      <c r="H49" s="4">
        <v>132605.1</v>
      </c>
      <c r="I49" s="4">
        <v>1039000</v>
      </c>
      <c r="J49" s="4"/>
      <c r="K49" s="4"/>
      <c r="L49" s="4"/>
      <c r="M49" s="4"/>
      <c r="N49" s="4">
        <v>0</v>
      </c>
      <c r="O49" s="4">
        <f t="shared" ref="O49:O83" si="5">J49+E49</f>
        <v>5656400</v>
      </c>
    </row>
    <row r="50" spans="1:16" ht="27" x14ac:dyDescent="0.25">
      <c r="B50" s="2" t="s">
        <v>21</v>
      </c>
      <c r="C50" s="2"/>
      <c r="D50" s="13" t="s">
        <v>22</v>
      </c>
      <c r="E50" s="6">
        <v>5656400</v>
      </c>
      <c r="F50" s="6">
        <v>4617400</v>
      </c>
      <c r="G50" s="6">
        <v>2659200</v>
      </c>
      <c r="H50" s="6">
        <v>132605.1</v>
      </c>
      <c r="I50" s="6">
        <v>1039000</v>
      </c>
      <c r="J50" s="6"/>
      <c r="K50" s="6"/>
      <c r="L50" s="6"/>
      <c r="M50" s="6"/>
      <c r="N50" s="6">
        <v>0</v>
      </c>
      <c r="O50" s="6">
        <f t="shared" si="5"/>
        <v>5656400</v>
      </c>
    </row>
    <row r="51" spans="1:16" ht="51" x14ac:dyDescent="0.2">
      <c r="B51" s="7" t="s">
        <v>23</v>
      </c>
      <c r="C51" s="7" t="s">
        <v>24</v>
      </c>
      <c r="D51" s="17" t="s">
        <v>25</v>
      </c>
      <c r="E51" s="9">
        <v>5656400</v>
      </c>
      <c r="F51" s="9">
        <v>4617400</v>
      </c>
      <c r="G51" s="9">
        <v>2659200</v>
      </c>
      <c r="H51" s="9">
        <v>132605.1</v>
      </c>
      <c r="I51" s="9">
        <v>1039000</v>
      </c>
      <c r="J51" s="9"/>
      <c r="K51" s="9"/>
      <c r="L51" s="9"/>
      <c r="M51" s="9"/>
      <c r="N51" s="9">
        <v>0</v>
      </c>
      <c r="O51" s="9">
        <f t="shared" si="5"/>
        <v>5656400</v>
      </c>
    </row>
    <row r="52" spans="1:16" ht="13.5" x14ac:dyDescent="0.2">
      <c r="B52" s="1" t="s">
        <v>28</v>
      </c>
      <c r="C52" s="2"/>
      <c r="D52" s="3" t="s">
        <v>29</v>
      </c>
      <c r="E52" s="4">
        <v>421263</v>
      </c>
      <c r="F52" s="4">
        <v>222730.8</v>
      </c>
      <c r="G52" s="4">
        <v>163860.4</v>
      </c>
      <c r="H52" s="4">
        <v>1982.7</v>
      </c>
      <c r="I52" s="4">
        <v>198532.2</v>
      </c>
      <c r="J52" s="4"/>
      <c r="K52" s="4"/>
      <c r="L52" s="4"/>
      <c r="M52" s="4"/>
      <c r="N52" s="4"/>
      <c r="O52" s="4">
        <f t="shared" si="5"/>
        <v>421263</v>
      </c>
    </row>
    <row r="53" spans="1:16" ht="13.5" x14ac:dyDescent="0.25">
      <c r="B53" s="2" t="s">
        <v>30</v>
      </c>
      <c r="C53" s="2"/>
      <c r="D53" s="13" t="s">
        <v>31</v>
      </c>
      <c r="E53" s="6">
        <v>421263</v>
      </c>
      <c r="F53" s="6">
        <v>222730.8</v>
      </c>
      <c r="G53" s="6">
        <v>163860.4</v>
      </c>
      <c r="H53" s="6">
        <v>1982.7</v>
      </c>
      <c r="I53" s="6">
        <v>198532.2</v>
      </c>
      <c r="J53" s="6"/>
      <c r="K53" s="6"/>
      <c r="L53" s="6"/>
      <c r="M53" s="6"/>
      <c r="N53" s="6"/>
      <c r="O53" s="6">
        <f t="shared" si="5"/>
        <v>421263</v>
      </c>
    </row>
    <row r="54" spans="1:16" x14ac:dyDescent="0.2">
      <c r="B54" s="7" t="s">
        <v>32</v>
      </c>
      <c r="C54" s="7" t="s">
        <v>24</v>
      </c>
      <c r="D54" s="52" t="s">
        <v>33</v>
      </c>
      <c r="E54" s="9">
        <v>421263</v>
      </c>
      <c r="F54" s="9">
        <v>222730.8</v>
      </c>
      <c r="G54" s="9">
        <v>163860.4</v>
      </c>
      <c r="H54" s="9">
        <v>1982.7</v>
      </c>
      <c r="I54" s="9">
        <v>198532.2</v>
      </c>
      <c r="J54" s="9"/>
      <c r="K54" s="9"/>
      <c r="L54" s="9"/>
      <c r="M54" s="9"/>
      <c r="N54" s="9"/>
      <c r="O54" s="9">
        <f t="shared" si="5"/>
        <v>421263</v>
      </c>
    </row>
    <row r="55" spans="1:16" s="49" customFormat="1" x14ac:dyDescent="0.2">
      <c r="A55" s="48"/>
      <c r="B55" s="37"/>
      <c r="C55" s="37"/>
      <c r="D55" s="38" t="s">
        <v>105</v>
      </c>
      <c r="E55" s="39">
        <v>401833.5</v>
      </c>
      <c r="F55" s="39">
        <v>401833.5</v>
      </c>
      <c r="G55" s="39">
        <v>321181.2</v>
      </c>
      <c r="H55" s="39">
        <v>79.2</v>
      </c>
      <c r="I55" s="39"/>
      <c r="J55" s="39"/>
      <c r="K55" s="39"/>
      <c r="L55" s="39"/>
      <c r="M55" s="39"/>
      <c r="N55" s="39"/>
      <c r="O55" s="39">
        <f>E55+J55</f>
        <v>401833.5</v>
      </c>
      <c r="P55" s="51"/>
    </row>
    <row r="56" spans="1:16" ht="13.5" x14ac:dyDescent="0.2">
      <c r="B56" s="1" t="s">
        <v>34</v>
      </c>
      <c r="C56" s="2"/>
      <c r="D56" s="3" t="s">
        <v>35</v>
      </c>
      <c r="E56" s="4">
        <v>69941.2</v>
      </c>
      <c r="F56" s="4">
        <v>55459.3</v>
      </c>
      <c r="G56" s="4">
        <v>44002.9</v>
      </c>
      <c r="H56" s="4">
        <v>0</v>
      </c>
      <c r="I56" s="4">
        <v>14481.9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f t="shared" si="5"/>
        <v>69941.2</v>
      </c>
    </row>
    <row r="57" spans="1:16" ht="13.5" x14ac:dyDescent="0.25">
      <c r="B57" s="2" t="s">
        <v>36</v>
      </c>
      <c r="C57" s="2"/>
      <c r="D57" s="13" t="s">
        <v>37</v>
      </c>
      <c r="E57" s="6">
        <v>69941.2</v>
      </c>
      <c r="F57" s="6">
        <v>55459.3</v>
      </c>
      <c r="G57" s="6">
        <v>44002.9</v>
      </c>
      <c r="H57" s="6">
        <v>0</v>
      </c>
      <c r="I57" s="6">
        <v>14481.9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f t="shared" si="5"/>
        <v>69941.2</v>
      </c>
    </row>
    <row r="58" spans="1:16" ht="25.5" x14ac:dyDescent="0.2">
      <c r="B58" s="7" t="s">
        <v>38</v>
      </c>
      <c r="C58" s="7" t="s">
        <v>24</v>
      </c>
      <c r="D58" s="15" t="s">
        <v>39</v>
      </c>
      <c r="E58" s="9">
        <v>69941.2</v>
      </c>
      <c r="F58" s="9">
        <v>55459.3</v>
      </c>
      <c r="G58" s="9">
        <v>44002.9</v>
      </c>
      <c r="H58" s="9">
        <v>0</v>
      </c>
      <c r="I58" s="9">
        <v>14481.9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f t="shared" si="5"/>
        <v>69941.2</v>
      </c>
    </row>
    <row r="59" spans="1:16" ht="13.5" x14ac:dyDescent="0.2">
      <c r="B59" s="1" t="s">
        <v>40</v>
      </c>
      <c r="C59" s="2"/>
      <c r="D59" s="3" t="s">
        <v>41</v>
      </c>
      <c r="E59" s="4">
        <v>87370.6</v>
      </c>
      <c r="F59" s="4">
        <v>83066.8</v>
      </c>
      <c r="G59" s="4">
        <v>62807</v>
      </c>
      <c r="H59" s="4">
        <v>0</v>
      </c>
      <c r="I59" s="4">
        <v>4303.8</v>
      </c>
      <c r="J59" s="4"/>
      <c r="K59" s="4">
        <v>0</v>
      </c>
      <c r="L59" s="4">
        <v>0</v>
      </c>
      <c r="M59" s="4">
        <v>0</v>
      </c>
      <c r="N59" s="4"/>
      <c r="O59" s="4">
        <f t="shared" si="5"/>
        <v>87370.6</v>
      </c>
    </row>
    <row r="60" spans="1:16" ht="13.5" x14ac:dyDescent="0.25">
      <c r="B60" s="2" t="s">
        <v>42</v>
      </c>
      <c r="C60" s="2"/>
      <c r="D60" s="13" t="s">
        <v>43</v>
      </c>
      <c r="E60" s="6">
        <v>87370.6</v>
      </c>
      <c r="F60" s="6">
        <v>83066.8</v>
      </c>
      <c r="G60" s="6">
        <v>62807</v>
      </c>
      <c r="H60" s="6">
        <v>0</v>
      </c>
      <c r="I60" s="6">
        <v>4303.8</v>
      </c>
      <c r="J60" s="6"/>
      <c r="K60" s="6">
        <v>0</v>
      </c>
      <c r="L60" s="6">
        <v>0</v>
      </c>
      <c r="M60" s="6">
        <v>0</v>
      </c>
      <c r="N60" s="6"/>
      <c r="O60" s="6">
        <f t="shared" si="5"/>
        <v>87370.6</v>
      </c>
    </row>
    <row r="61" spans="1:16" ht="25.5" customHeight="1" x14ac:dyDescent="0.2">
      <c r="B61" s="7" t="s">
        <v>44</v>
      </c>
      <c r="C61" s="7" t="s">
        <v>24</v>
      </c>
      <c r="D61" s="16" t="s">
        <v>45</v>
      </c>
      <c r="E61" s="9">
        <v>62954.2</v>
      </c>
      <c r="F61" s="9">
        <v>59780.7</v>
      </c>
      <c r="G61" s="9">
        <v>44074.6</v>
      </c>
      <c r="H61" s="9"/>
      <c r="I61" s="9">
        <v>3173.5</v>
      </c>
      <c r="J61" s="9"/>
      <c r="K61" s="9">
        <v>0</v>
      </c>
      <c r="L61" s="9">
        <v>0</v>
      </c>
      <c r="M61" s="9">
        <v>0</v>
      </c>
      <c r="N61" s="9"/>
      <c r="O61" s="9">
        <f t="shared" si="5"/>
        <v>62954.2</v>
      </c>
    </row>
    <row r="62" spans="1:16" ht="25.5" customHeight="1" x14ac:dyDescent="0.2">
      <c r="B62" s="7" t="s">
        <v>46</v>
      </c>
      <c r="C62" s="7" t="s">
        <v>24</v>
      </c>
      <c r="D62" s="15" t="s">
        <v>47</v>
      </c>
      <c r="E62" s="9">
        <v>24416.400000000001</v>
      </c>
      <c r="F62" s="9">
        <v>23286.1</v>
      </c>
      <c r="G62" s="9">
        <v>18732.400000000001</v>
      </c>
      <c r="H62" s="9"/>
      <c r="I62" s="9">
        <v>1130.3</v>
      </c>
      <c r="J62" s="9"/>
      <c r="K62" s="9">
        <v>0</v>
      </c>
      <c r="L62" s="9">
        <v>0</v>
      </c>
      <c r="M62" s="9">
        <v>0</v>
      </c>
      <c r="N62" s="9"/>
      <c r="O62" s="9">
        <f t="shared" si="5"/>
        <v>24416.400000000001</v>
      </c>
    </row>
    <row r="63" spans="1:16" ht="13.5" x14ac:dyDescent="0.2">
      <c r="B63" s="1" t="s">
        <v>59</v>
      </c>
      <c r="C63" s="2"/>
      <c r="D63" s="19" t="s">
        <v>60</v>
      </c>
      <c r="E63" s="4">
        <f>E64+E74+E77</f>
        <v>2755736.6999999997</v>
      </c>
      <c r="F63" s="4">
        <f t="shared" ref="F63:O63" si="6">F64+F74+F77</f>
        <v>2475661.2999999998</v>
      </c>
      <c r="G63" s="4">
        <f t="shared" si="6"/>
        <v>1765065.1</v>
      </c>
      <c r="H63" s="4">
        <f t="shared" si="6"/>
        <v>1900</v>
      </c>
      <c r="I63" s="4">
        <f t="shared" si="6"/>
        <v>280075.40000000002</v>
      </c>
      <c r="J63" s="4">
        <f t="shared" si="6"/>
        <v>0</v>
      </c>
      <c r="K63" s="4">
        <f t="shared" si="6"/>
        <v>0</v>
      </c>
      <c r="L63" s="4">
        <f t="shared" si="6"/>
        <v>0</v>
      </c>
      <c r="M63" s="4">
        <f t="shared" si="6"/>
        <v>0</v>
      </c>
      <c r="N63" s="4">
        <f t="shared" si="6"/>
        <v>0</v>
      </c>
      <c r="O63" s="4">
        <f t="shared" si="6"/>
        <v>2755736.6999999997</v>
      </c>
    </row>
    <row r="64" spans="1:16" ht="13.5" x14ac:dyDescent="0.25">
      <c r="B64" s="2" t="s">
        <v>61</v>
      </c>
      <c r="C64" s="2"/>
      <c r="D64" s="13" t="s">
        <v>62</v>
      </c>
      <c r="E64" s="6">
        <f>SUM(E65:E73)</f>
        <v>2509716</v>
      </c>
      <c r="F64" s="6">
        <f t="shared" ref="F64:O64" si="7">SUM(F65:F73)</f>
        <v>2248416</v>
      </c>
      <c r="G64" s="6">
        <f t="shared" si="7"/>
        <v>1580897.8</v>
      </c>
      <c r="H64" s="6">
        <f t="shared" si="7"/>
        <v>1900</v>
      </c>
      <c r="I64" s="6">
        <f t="shared" si="7"/>
        <v>261300</v>
      </c>
      <c r="J64" s="6">
        <f t="shared" si="7"/>
        <v>0</v>
      </c>
      <c r="K64" s="6">
        <f t="shared" si="7"/>
        <v>0</v>
      </c>
      <c r="L64" s="6">
        <f t="shared" si="7"/>
        <v>0</v>
      </c>
      <c r="M64" s="6">
        <f t="shared" si="7"/>
        <v>0</v>
      </c>
      <c r="N64" s="6">
        <f t="shared" si="7"/>
        <v>0</v>
      </c>
      <c r="O64" s="6">
        <f t="shared" si="7"/>
        <v>2509716</v>
      </c>
    </row>
    <row r="65" spans="2:15" x14ac:dyDescent="0.2">
      <c r="B65" s="7" t="s">
        <v>63</v>
      </c>
      <c r="C65" s="7" t="s">
        <v>57</v>
      </c>
      <c r="D65" s="17" t="s">
        <v>64</v>
      </c>
      <c r="E65" s="20">
        <f>F65+I65</f>
        <v>245816</v>
      </c>
      <c r="F65" s="20">
        <f>G65+3800+3355.5+2164.6+798.1</f>
        <v>245816</v>
      </c>
      <c r="G65" s="20">
        <f>242585.8-6888</f>
        <v>235697.8</v>
      </c>
      <c r="H65" s="20"/>
      <c r="I65" s="20"/>
      <c r="J65" s="20">
        <f>K65+N65</f>
        <v>0</v>
      </c>
      <c r="K65" s="20"/>
      <c r="L65" s="20"/>
      <c r="M65" s="20"/>
      <c r="N65" s="20"/>
      <c r="O65" s="18">
        <f t="shared" ref="O65:O72" si="8">E65+J65</f>
        <v>245816</v>
      </c>
    </row>
    <row r="66" spans="2:15" ht="38.25" x14ac:dyDescent="0.2">
      <c r="B66" s="7" t="s">
        <v>65</v>
      </c>
      <c r="C66" s="7" t="s">
        <v>66</v>
      </c>
      <c r="D66" s="16" t="s">
        <v>67</v>
      </c>
      <c r="E66" s="20">
        <f t="shared" ref="E66:E72" si="9">F66+I66</f>
        <v>1943800</v>
      </c>
      <c r="F66" s="20">
        <f>209500+51500+318400+G66</f>
        <v>1688200</v>
      </c>
      <c r="G66" s="20">
        <v>1108800</v>
      </c>
      <c r="H66" s="20"/>
      <c r="I66" s="20">
        <v>255600</v>
      </c>
      <c r="J66" s="20">
        <f t="shared" ref="J66:J72" si="10">K66+N66</f>
        <v>0</v>
      </c>
      <c r="K66" s="20"/>
      <c r="L66" s="20"/>
      <c r="M66" s="20"/>
      <c r="N66" s="20"/>
      <c r="O66" s="18">
        <f t="shared" si="8"/>
        <v>1943800</v>
      </c>
    </row>
    <row r="67" spans="2:15" x14ac:dyDescent="0.2">
      <c r="B67" s="7" t="s">
        <v>68</v>
      </c>
      <c r="C67" s="7" t="s">
        <v>66</v>
      </c>
      <c r="D67" s="16" t="s">
        <v>69</v>
      </c>
      <c r="E67" s="20">
        <f t="shared" si="9"/>
        <v>314500</v>
      </c>
      <c r="F67" s="20">
        <f>45000+8100+4100+13300+G67+H67</f>
        <v>308800</v>
      </c>
      <c r="G67" s="20">
        <v>236400</v>
      </c>
      <c r="H67" s="20">
        <v>1900</v>
      </c>
      <c r="I67" s="20">
        <v>5700</v>
      </c>
      <c r="J67" s="20">
        <f t="shared" si="10"/>
        <v>0</v>
      </c>
      <c r="K67" s="20"/>
      <c r="L67" s="20"/>
      <c r="M67" s="20"/>
      <c r="N67" s="20"/>
      <c r="O67" s="18">
        <f t="shared" si="8"/>
        <v>314500</v>
      </c>
    </row>
    <row r="68" spans="2:15" ht="38.25" x14ac:dyDescent="0.2">
      <c r="B68" s="7" t="s">
        <v>70</v>
      </c>
      <c r="C68" s="7" t="s">
        <v>58</v>
      </c>
      <c r="D68" s="16" t="s">
        <v>71</v>
      </c>
      <c r="E68" s="20"/>
      <c r="F68" s="20"/>
      <c r="G68" s="20"/>
      <c r="H68" s="20"/>
      <c r="I68" s="20"/>
      <c r="J68" s="20">
        <f t="shared" si="10"/>
        <v>0</v>
      </c>
      <c r="K68" s="20"/>
      <c r="L68" s="20"/>
      <c r="M68" s="20"/>
      <c r="N68" s="20"/>
      <c r="O68" s="18">
        <f t="shared" si="8"/>
        <v>0</v>
      </c>
    </row>
    <row r="69" spans="2:15" ht="25.5" x14ac:dyDescent="0.2">
      <c r="B69" s="7" t="s">
        <v>72</v>
      </c>
      <c r="C69" s="7" t="s">
        <v>57</v>
      </c>
      <c r="D69" s="16" t="s">
        <v>73</v>
      </c>
      <c r="E69" s="20">
        <f t="shared" si="9"/>
        <v>5600</v>
      </c>
      <c r="F69" s="20">
        <v>5600</v>
      </c>
      <c r="G69" s="20"/>
      <c r="H69" s="20"/>
      <c r="I69" s="20"/>
      <c r="J69" s="20">
        <f t="shared" si="10"/>
        <v>0</v>
      </c>
      <c r="K69" s="20"/>
      <c r="L69" s="20"/>
      <c r="M69" s="20"/>
      <c r="N69" s="20"/>
      <c r="O69" s="18">
        <f t="shared" si="8"/>
        <v>5600</v>
      </c>
    </row>
    <row r="70" spans="2:15" ht="30.75" customHeight="1" x14ac:dyDescent="0.2">
      <c r="B70" s="7" t="s">
        <v>74</v>
      </c>
      <c r="C70" s="7" t="s">
        <v>18</v>
      </c>
      <c r="D70" s="16" t="s">
        <v>75</v>
      </c>
      <c r="E70" s="20">
        <f t="shared" si="9"/>
        <v>0</v>
      </c>
      <c r="F70" s="20"/>
      <c r="G70" s="20"/>
      <c r="H70" s="20"/>
      <c r="I70" s="20"/>
      <c r="J70" s="20">
        <f t="shared" si="10"/>
        <v>0</v>
      </c>
      <c r="K70" s="20"/>
      <c r="L70" s="20"/>
      <c r="M70" s="20"/>
      <c r="N70" s="20"/>
      <c r="O70" s="18">
        <f t="shared" si="8"/>
        <v>0</v>
      </c>
    </row>
    <row r="71" spans="2:15" ht="76.5" x14ac:dyDescent="0.2">
      <c r="B71" s="7" t="s">
        <v>76</v>
      </c>
      <c r="C71" s="7" t="s">
        <v>16</v>
      </c>
      <c r="D71" s="16" t="s">
        <v>77</v>
      </c>
      <c r="E71" s="20">
        <f t="shared" si="9"/>
        <v>0</v>
      </c>
      <c r="F71" s="20"/>
      <c r="G71" s="20"/>
      <c r="H71" s="20"/>
      <c r="I71" s="20"/>
      <c r="J71" s="20">
        <f t="shared" si="10"/>
        <v>0</v>
      </c>
      <c r="K71" s="20"/>
      <c r="L71" s="20"/>
      <c r="M71" s="20"/>
      <c r="N71" s="20"/>
      <c r="O71" s="18">
        <f t="shared" si="8"/>
        <v>0</v>
      </c>
    </row>
    <row r="72" spans="2:15" ht="38.25" x14ac:dyDescent="0.2">
      <c r="B72" s="7" t="s">
        <v>78</v>
      </c>
      <c r="C72" s="7" t="s">
        <v>16</v>
      </c>
      <c r="D72" s="16" t="s">
        <v>79</v>
      </c>
      <c r="E72" s="20">
        <f t="shared" si="9"/>
        <v>0</v>
      </c>
      <c r="F72" s="20"/>
      <c r="G72" s="20"/>
      <c r="H72" s="20"/>
      <c r="I72" s="20"/>
      <c r="J72" s="20">
        <f t="shared" si="10"/>
        <v>0</v>
      </c>
      <c r="K72" s="20"/>
      <c r="L72" s="20"/>
      <c r="M72" s="20"/>
      <c r="N72" s="20"/>
      <c r="O72" s="18">
        <f t="shared" si="8"/>
        <v>0</v>
      </c>
    </row>
    <row r="73" spans="2:15" ht="38.25" x14ac:dyDescent="0.2">
      <c r="B73" s="7" t="s">
        <v>80</v>
      </c>
      <c r="C73" s="7" t="s">
        <v>56</v>
      </c>
      <c r="D73" s="15" t="s">
        <v>81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2:15" ht="27" x14ac:dyDescent="0.25">
      <c r="B74" s="2" t="s">
        <v>82</v>
      </c>
      <c r="C74" s="2"/>
      <c r="D74" s="13" t="s">
        <v>83</v>
      </c>
      <c r="E74" s="6">
        <f>SUM(E75:E76)</f>
        <v>213961.4</v>
      </c>
      <c r="F74" s="6">
        <f t="shared" ref="F74:O74" si="11">SUM(F75:F76)</f>
        <v>213065.4</v>
      </c>
      <c r="G74" s="6">
        <f t="shared" si="11"/>
        <v>173946</v>
      </c>
      <c r="H74" s="6">
        <f t="shared" si="11"/>
        <v>0</v>
      </c>
      <c r="I74" s="6">
        <f t="shared" si="11"/>
        <v>896</v>
      </c>
      <c r="J74" s="6">
        <f t="shared" si="11"/>
        <v>0</v>
      </c>
      <c r="K74" s="6">
        <f t="shared" si="11"/>
        <v>0</v>
      </c>
      <c r="L74" s="6">
        <f t="shared" si="11"/>
        <v>0</v>
      </c>
      <c r="M74" s="6">
        <f t="shared" si="11"/>
        <v>0</v>
      </c>
      <c r="N74" s="6">
        <f t="shared" si="11"/>
        <v>0</v>
      </c>
      <c r="O74" s="6">
        <f t="shared" si="11"/>
        <v>213961.4</v>
      </c>
    </row>
    <row r="75" spans="2:15" ht="25.5" x14ac:dyDescent="0.2">
      <c r="B75" s="7" t="s">
        <v>84</v>
      </c>
      <c r="C75" s="7" t="s">
        <v>57</v>
      </c>
      <c r="D75" s="16" t="s">
        <v>85</v>
      </c>
      <c r="E75" s="20">
        <v>213961.4</v>
      </c>
      <c r="F75" s="20">
        <v>213065.4</v>
      </c>
      <c r="G75" s="20">
        <v>173946</v>
      </c>
      <c r="H75" s="20"/>
      <c r="I75" s="20">
        <v>896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20">
        <f t="shared" si="5"/>
        <v>213961.4</v>
      </c>
    </row>
    <row r="76" spans="2:15" ht="38.25" x14ac:dyDescent="0.2">
      <c r="B76" s="7" t="s">
        <v>86</v>
      </c>
      <c r="C76" s="7" t="s">
        <v>57</v>
      </c>
      <c r="D76" s="15" t="s">
        <v>87</v>
      </c>
      <c r="E76" s="20">
        <f>F76</f>
        <v>0</v>
      </c>
      <c r="F76" s="20"/>
      <c r="G76" s="20"/>
      <c r="H76" s="20"/>
      <c r="I76" s="20"/>
      <c r="J76" s="20">
        <v>0</v>
      </c>
      <c r="K76" s="20">
        <v>0</v>
      </c>
      <c r="L76" s="20">
        <v>0</v>
      </c>
      <c r="M76" s="20">
        <v>0</v>
      </c>
      <c r="N76" s="20">
        <v>0</v>
      </c>
      <c r="O76" s="20">
        <f t="shared" si="5"/>
        <v>0</v>
      </c>
    </row>
    <row r="77" spans="2:15" ht="13.5" x14ac:dyDescent="0.25">
      <c r="B77" s="2" t="s">
        <v>88</v>
      </c>
      <c r="C77" s="2"/>
      <c r="D77" s="13" t="s">
        <v>89</v>
      </c>
      <c r="E77" s="6">
        <f>SUM(E78:E80)</f>
        <v>32059.3</v>
      </c>
      <c r="F77" s="6">
        <f t="shared" ref="F77:O77" si="12">SUM(F78:F80)</f>
        <v>14179.9</v>
      </c>
      <c r="G77" s="6">
        <f t="shared" si="12"/>
        <v>10221.299999999999</v>
      </c>
      <c r="H77" s="6">
        <f t="shared" si="12"/>
        <v>0</v>
      </c>
      <c r="I77" s="6">
        <f t="shared" si="12"/>
        <v>17879.400000000001</v>
      </c>
      <c r="J77" s="6">
        <f t="shared" si="12"/>
        <v>0</v>
      </c>
      <c r="K77" s="6">
        <f t="shared" si="12"/>
        <v>0</v>
      </c>
      <c r="L77" s="6">
        <f t="shared" si="12"/>
        <v>0</v>
      </c>
      <c r="M77" s="6">
        <f t="shared" si="12"/>
        <v>0</v>
      </c>
      <c r="N77" s="6">
        <f t="shared" si="12"/>
        <v>0</v>
      </c>
      <c r="O77" s="6">
        <f t="shared" si="12"/>
        <v>32059.3</v>
      </c>
    </row>
    <row r="78" spans="2:15" ht="25.5" x14ac:dyDescent="0.2">
      <c r="B78" s="7" t="s">
        <v>90</v>
      </c>
      <c r="C78" s="7" t="s">
        <v>16</v>
      </c>
      <c r="D78" s="17" t="s">
        <v>91</v>
      </c>
      <c r="E78" s="20">
        <f>F78+I78</f>
        <v>16034.9</v>
      </c>
      <c r="F78" s="20">
        <f>10221.3+3958.6</f>
        <v>14179.9</v>
      </c>
      <c r="G78" s="20">
        <v>10221.299999999999</v>
      </c>
      <c r="H78" s="20"/>
      <c r="I78" s="20">
        <v>1855</v>
      </c>
      <c r="J78" s="20">
        <f>K78+N78</f>
        <v>0</v>
      </c>
      <c r="K78" s="20"/>
      <c r="L78" s="20"/>
      <c r="M78" s="20"/>
      <c r="N78" s="20"/>
      <c r="O78" s="20">
        <f t="shared" si="5"/>
        <v>16034.9</v>
      </c>
    </row>
    <row r="79" spans="2:15" ht="38.25" x14ac:dyDescent="0.2">
      <c r="B79" s="7" t="s">
        <v>92</v>
      </c>
      <c r="C79" s="7" t="s">
        <v>17</v>
      </c>
      <c r="D79" s="17" t="s">
        <v>93</v>
      </c>
      <c r="E79" s="20">
        <f t="shared" ref="E79:E80" si="13">F79+I79</f>
        <v>5324.4</v>
      </c>
      <c r="F79" s="20"/>
      <c r="G79" s="20"/>
      <c r="H79" s="20"/>
      <c r="I79" s="20">
        <v>5324.4</v>
      </c>
      <c r="J79" s="20">
        <f t="shared" ref="J79:J80" si="14">K79+N79</f>
        <v>0</v>
      </c>
      <c r="K79" s="20"/>
      <c r="L79" s="20"/>
      <c r="M79" s="20"/>
      <c r="N79" s="20"/>
      <c r="O79" s="20">
        <f t="shared" si="5"/>
        <v>5324.4</v>
      </c>
    </row>
    <row r="80" spans="2:15" ht="25.5" x14ac:dyDescent="0.2">
      <c r="B80" s="7" t="s">
        <v>94</v>
      </c>
      <c r="C80" s="7" t="s">
        <v>16</v>
      </c>
      <c r="D80" s="15" t="s">
        <v>95</v>
      </c>
      <c r="E80" s="21">
        <f t="shared" si="13"/>
        <v>10700</v>
      </c>
      <c r="F80" s="21"/>
      <c r="G80" s="21"/>
      <c r="H80" s="21"/>
      <c r="I80" s="21">
        <v>10700</v>
      </c>
      <c r="J80" s="21">
        <f t="shared" si="14"/>
        <v>0</v>
      </c>
      <c r="K80" s="21"/>
      <c r="L80" s="21"/>
      <c r="M80" s="21"/>
      <c r="N80" s="21"/>
      <c r="O80" s="21">
        <f t="shared" si="5"/>
        <v>10700</v>
      </c>
    </row>
    <row r="81" spans="1:15" ht="13.5" x14ac:dyDescent="0.2">
      <c r="B81" s="1" t="s">
        <v>96</v>
      </c>
      <c r="C81" s="2"/>
      <c r="D81" s="3" t="s">
        <v>97</v>
      </c>
      <c r="E81" s="4">
        <v>17492.400000000001</v>
      </c>
      <c r="F81" s="4">
        <v>15994.4</v>
      </c>
      <c r="G81" s="4">
        <v>8278</v>
      </c>
      <c r="H81" s="4"/>
      <c r="I81" s="4">
        <v>1498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f t="shared" si="5"/>
        <v>17492.400000000001</v>
      </c>
    </row>
    <row r="82" spans="1:15" ht="13.5" x14ac:dyDescent="0.25">
      <c r="B82" s="2" t="s">
        <v>98</v>
      </c>
      <c r="C82" s="2"/>
      <c r="D82" s="13" t="s">
        <v>99</v>
      </c>
      <c r="E82" s="6">
        <v>17492.400000000001</v>
      </c>
      <c r="F82" s="6">
        <v>15994.4</v>
      </c>
      <c r="G82" s="6">
        <v>8278</v>
      </c>
      <c r="H82" s="6"/>
      <c r="I82" s="6">
        <v>1498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f t="shared" si="5"/>
        <v>17492.400000000001</v>
      </c>
    </row>
    <row r="83" spans="1:15" ht="25.5" x14ac:dyDescent="0.2">
      <c r="B83" s="10" t="s">
        <v>100</v>
      </c>
      <c r="C83" s="10" t="s">
        <v>24</v>
      </c>
      <c r="D83" s="15" t="s">
        <v>101</v>
      </c>
      <c r="E83" s="9">
        <v>17492.400000000001</v>
      </c>
      <c r="F83" s="9">
        <v>15994.4</v>
      </c>
      <c r="G83" s="9">
        <v>8278</v>
      </c>
      <c r="H83" s="9"/>
      <c r="I83" s="9">
        <v>1498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f t="shared" si="5"/>
        <v>17492.400000000001</v>
      </c>
    </row>
    <row r="84" spans="1:15" x14ac:dyDescent="0.2">
      <c r="B84" s="40"/>
      <c r="C84" s="40"/>
      <c r="D84" s="8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57" customFormat="1" ht="13.5" x14ac:dyDescent="0.25">
      <c r="A85" s="56"/>
      <c r="B85" s="55"/>
      <c r="C85" s="55"/>
      <c r="D85" s="70" t="s">
        <v>104</v>
      </c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</row>
    <row r="86" spans="1:15" ht="13.5" x14ac:dyDescent="0.2">
      <c r="B86" s="1" t="s">
        <v>19</v>
      </c>
      <c r="C86" s="2"/>
      <c r="D86" s="3" t="s">
        <v>20</v>
      </c>
      <c r="E86" s="4">
        <f t="shared" ref="E86:O86" si="15">E8+E49</f>
        <v>18809562.399999999</v>
      </c>
      <c r="F86" s="4">
        <f t="shared" si="15"/>
        <v>17770562.399999999</v>
      </c>
      <c r="G86" s="4">
        <f t="shared" si="15"/>
        <v>14074892.699999999</v>
      </c>
      <c r="H86" s="4">
        <f t="shared" si="15"/>
        <v>248622.90000000002</v>
      </c>
      <c r="I86" s="4">
        <f t="shared" si="15"/>
        <v>1039000</v>
      </c>
      <c r="J86" s="4">
        <f t="shared" si="15"/>
        <v>2500000</v>
      </c>
      <c r="K86" s="4">
        <f t="shared" si="15"/>
        <v>2500000</v>
      </c>
      <c r="L86" s="4">
        <f t="shared" si="15"/>
        <v>1240821.8</v>
      </c>
      <c r="M86" s="4">
        <f t="shared" si="15"/>
        <v>74769.899999999994</v>
      </c>
      <c r="N86" s="4">
        <f t="shared" si="15"/>
        <v>0</v>
      </c>
      <c r="O86" s="4">
        <f t="shared" si="15"/>
        <v>21309562.399999999</v>
      </c>
    </row>
    <row r="87" spans="1:15" ht="27" x14ac:dyDescent="0.25">
      <c r="B87" s="2" t="s">
        <v>21</v>
      </c>
      <c r="C87" s="2"/>
      <c r="D87" s="13" t="s">
        <v>22</v>
      </c>
      <c r="E87" s="6">
        <f t="shared" ref="E87:O87" si="16">E9+E50</f>
        <v>18809562.399999999</v>
      </c>
      <c r="F87" s="6">
        <f t="shared" si="16"/>
        <v>17770562.399999999</v>
      </c>
      <c r="G87" s="6">
        <f t="shared" si="16"/>
        <v>14074892.699999999</v>
      </c>
      <c r="H87" s="6">
        <f t="shared" si="16"/>
        <v>248622.90000000002</v>
      </c>
      <c r="I87" s="6">
        <f t="shared" si="16"/>
        <v>1039000</v>
      </c>
      <c r="J87" s="6">
        <f t="shared" si="16"/>
        <v>2500000</v>
      </c>
      <c r="K87" s="6">
        <f t="shared" si="16"/>
        <v>2500000</v>
      </c>
      <c r="L87" s="6">
        <f t="shared" si="16"/>
        <v>1240821.8</v>
      </c>
      <c r="M87" s="6">
        <f t="shared" si="16"/>
        <v>74769.899999999994</v>
      </c>
      <c r="N87" s="6">
        <f t="shared" si="16"/>
        <v>0</v>
      </c>
      <c r="O87" s="6">
        <f t="shared" si="16"/>
        <v>21309562.399999999</v>
      </c>
    </row>
    <row r="88" spans="1:15" ht="51" x14ac:dyDescent="0.2">
      <c r="B88" s="7" t="s">
        <v>23</v>
      </c>
      <c r="C88" s="7" t="s">
        <v>24</v>
      </c>
      <c r="D88" s="16" t="s">
        <v>25</v>
      </c>
      <c r="E88" s="9">
        <f t="shared" ref="E88:O88" si="17">E10+E51</f>
        <v>18806562.399999999</v>
      </c>
      <c r="F88" s="9">
        <f t="shared" si="17"/>
        <v>17767562.399999999</v>
      </c>
      <c r="G88" s="9">
        <f t="shared" si="17"/>
        <v>14074892.699999999</v>
      </c>
      <c r="H88" s="9">
        <f t="shared" si="17"/>
        <v>248622.90000000002</v>
      </c>
      <c r="I88" s="9">
        <f t="shared" si="17"/>
        <v>1039000</v>
      </c>
      <c r="J88" s="9">
        <f t="shared" si="17"/>
        <v>2500000</v>
      </c>
      <c r="K88" s="9">
        <f t="shared" si="17"/>
        <v>2500000</v>
      </c>
      <c r="L88" s="9">
        <f t="shared" si="17"/>
        <v>1240821.8</v>
      </c>
      <c r="M88" s="9">
        <f t="shared" si="17"/>
        <v>74769.899999999994</v>
      </c>
      <c r="N88" s="9">
        <f t="shared" si="17"/>
        <v>0</v>
      </c>
      <c r="O88" s="9">
        <f t="shared" si="17"/>
        <v>21306562.399999999</v>
      </c>
    </row>
    <row r="89" spans="1:15" ht="25.5" x14ac:dyDescent="0.2">
      <c r="B89" s="7" t="s">
        <v>26</v>
      </c>
      <c r="C89" s="7" t="s">
        <v>24</v>
      </c>
      <c r="D89" s="16" t="s">
        <v>27</v>
      </c>
      <c r="E89" s="9">
        <v>3000</v>
      </c>
      <c r="F89" s="9">
        <v>3000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f t="shared" ref="O89" si="18">J89+E89</f>
        <v>3000</v>
      </c>
    </row>
    <row r="90" spans="1:15" ht="13.5" x14ac:dyDescent="0.2">
      <c r="B90" s="1" t="s">
        <v>28</v>
      </c>
      <c r="C90" s="2"/>
      <c r="D90" s="3" t="s">
        <v>29</v>
      </c>
      <c r="E90" s="4">
        <f t="shared" ref="E90:O90" si="19">E12+E52</f>
        <v>1916955.4</v>
      </c>
      <c r="F90" s="4">
        <f t="shared" si="19"/>
        <v>1523423.2</v>
      </c>
      <c r="G90" s="4">
        <f t="shared" si="19"/>
        <v>1226168.3999999999</v>
      </c>
      <c r="H90" s="4">
        <f t="shared" si="19"/>
        <v>15174.5</v>
      </c>
      <c r="I90" s="4">
        <f t="shared" si="19"/>
        <v>393532.2</v>
      </c>
      <c r="J90" s="4">
        <f t="shared" si="19"/>
        <v>861115</v>
      </c>
      <c r="K90" s="4">
        <f t="shared" si="19"/>
        <v>860666.7</v>
      </c>
      <c r="L90" s="4">
        <f t="shared" si="19"/>
        <v>610758.1</v>
      </c>
      <c r="M90" s="4">
        <f t="shared" si="19"/>
        <v>13967.9</v>
      </c>
      <c r="N90" s="4">
        <f t="shared" si="19"/>
        <v>448.3</v>
      </c>
      <c r="O90" s="4">
        <f t="shared" si="19"/>
        <v>2778070.4</v>
      </c>
    </row>
    <row r="91" spans="1:15" ht="13.5" x14ac:dyDescent="0.25">
      <c r="B91" s="2" t="s">
        <v>30</v>
      </c>
      <c r="C91" s="2"/>
      <c r="D91" s="13" t="s">
        <v>31</v>
      </c>
      <c r="E91" s="6">
        <f t="shared" ref="E91:O91" si="20">E13+E53</f>
        <v>1916955.4</v>
      </c>
      <c r="F91" s="6">
        <f t="shared" si="20"/>
        <v>1523423.2</v>
      </c>
      <c r="G91" s="6">
        <f t="shared" si="20"/>
        <v>1226168.3999999999</v>
      </c>
      <c r="H91" s="6">
        <f t="shared" si="20"/>
        <v>15174.5</v>
      </c>
      <c r="I91" s="6">
        <f t="shared" si="20"/>
        <v>393532.2</v>
      </c>
      <c r="J91" s="6">
        <f t="shared" si="20"/>
        <v>861115</v>
      </c>
      <c r="K91" s="6">
        <f t="shared" si="20"/>
        <v>860666.7</v>
      </c>
      <c r="L91" s="6">
        <f t="shared" si="20"/>
        <v>610758.1</v>
      </c>
      <c r="M91" s="6">
        <f t="shared" si="20"/>
        <v>13967.9</v>
      </c>
      <c r="N91" s="6">
        <f t="shared" si="20"/>
        <v>448.3</v>
      </c>
      <c r="O91" s="6">
        <f t="shared" si="20"/>
        <v>2778070.4</v>
      </c>
    </row>
    <row r="92" spans="1:15" x14ac:dyDescent="0.2">
      <c r="B92" s="7" t="s">
        <v>32</v>
      </c>
      <c r="C92" s="7" t="s">
        <v>24</v>
      </c>
      <c r="D92" s="41" t="s">
        <v>33</v>
      </c>
      <c r="E92" s="9">
        <f t="shared" ref="E92:O92" si="21">E14+E54</f>
        <v>1916955.4</v>
      </c>
      <c r="F92" s="9">
        <f t="shared" si="21"/>
        <v>1523423.2</v>
      </c>
      <c r="G92" s="9">
        <f t="shared" si="21"/>
        <v>1226168.3999999999</v>
      </c>
      <c r="H92" s="9">
        <f t="shared" si="21"/>
        <v>15174.5</v>
      </c>
      <c r="I92" s="9">
        <f t="shared" si="21"/>
        <v>393532.2</v>
      </c>
      <c r="J92" s="9">
        <f t="shared" si="21"/>
        <v>861115</v>
      </c>
      <c r="K92" s="9">
        <f t="shared" si="21"/>
        <v>860666.7</v>
      </c>
      <c r="L92" s="9">
        <f t="shared" si="21"/>
        <v>610758.1</v>
      </c>
      <c r="M92" s="9">
        <f t="shared" si="21"/>
        <v>13967.9</v>
      </c>
      <c r="N92" s="9">
        <f t="shared" si="21"/>
        <v>448.3</v>
      </c>
      <c r="O92" s="9">
        <f t="shared" si="21"/>
        <v>2778070.4</v>
      </c>
    </row>
    <row r="93" spans="1:15" s="49" customFormat="1" x14ac:dyDescent="0.2">
      <c r="A93" s="48"/>
      <c r="B93" s="37"/>
      <c r="C93" s="37"/>
      <c r="D93" s="38" t="s">
        <v>105</v>
      </c>
      <c r="E93" s="39">
        <f>E55</f>
        <v>401833.5</v>
      </c>
      <c r="F93" s="39">
        <f t="shared" ref="F93:O93" si="22">F55</f>
        <v>401833.5</v>
      </c>
      <c r="G93" s="39">
        <f t="shared" si="22"/>
        <v>321181.2</v>
      </c>
      <c r="H93" s="39">
        <f t="shared" si="22"/>
        <v>79.2</v>
      </c>
      <c r="I93" s="39">
        <f t="shared" si="22"/>
        <v>0</v>
      </c>
      <c r="J93" s="39">
        <f t="shared" si="22"/>
        <v>0</v>
      </c>
      <c r="K93" s="39">
        <f t="shared" si="22"/>
        <v>0</v>
      </c>
      <c r="L93" s="39">
        <f t="shared" si="22"/>
        <v>0</v>
      </c>
      <c r="M93" s="39">
        <f t="shared" si="22"/>
        <v>0</v>
      </c>
      <c r="N93" s="39">
        <f t="shared" si="22"/>
        <v>0</v>
      </c>
      <c r="O93" s="39">
        <f t="shared" si="22"/>
        <v>401833.5</v>
      </c>
    </row>
    <row r="94" spans="1:15" ht="13.5" x14ac:dyDescent="0.2">
      <c r="B94" s="1" t="s">
        <v>34</v>
      </c>
      <c r="C94" s="2"/>
      <c r="D94" s="3" t="s">
        <v>35</v>
      </c>
      <c r="E94" s="4">
        <f t="shared" ref="E94:O94" si="23">E15+E56</f>
        <v>388294.3</v>
      </c>
      <c r="F94" s="4">
        <f t="shared" si="23"/>
        <v>368922.39999999997</v>
      </c>
      <c r="G94" s="4">
        <f t="shared" si="23"/>
        <v>298011.90000000002</v>
      </c>
      <c r="H94" s="4">
        <f t="shared" si="23"/>
        <v>4183.8</v>
      </c>
      <c r="I94" s="4">
        <f t="shared" si="23"/>
        <v>19371.900000000001</v>
      </c>
      <c r="J94" s="4">
        <f t="shared" si="23"/>
        <v>0</v>
      </c>
      <c r="K94" s="4">
        <f t="shared" si="23"/>
        <v>0</v>
      </c>
      <c r="L94" s="4">
        <f t="shared" si="23"/>
        <v>0</v>
      </c>
      <c r="M94" s="4">
        <f t="shared" si="23"/>
        <v>0</v>
      </c>
      <c r="N94" s="4">
        <f t="shared" si="23"/>
        <v>0</v>
      </c>
      <c r="O94" s="4">
        <f t="shared" si="23"/>
        <v>388294.3</v>
      </c>
    </row>
    <row r="95" spans="1:15" ht="13.5" x14ac:dyDescent="0.25">
      <c r="B95" s="2" t="s">
        <v>36</v>
      </c>
      <c r="C95" s="2"/>
      <c r="D95" s="13" t="s">
        <v>37</v>
      </c>
      <c r="E95" s="6">
        <f t="shared" ref="E95:O95" si="24">E16+E57</f>
        <v>388294.3</v>
      </c>
      <c r="F95" s="6">
        <f t="shared" si="24"/>
        <v>368922.39999999997</v>
      </c>
      <c r="G95" s="6">
        <f t="shared" si="24"/>
        <v>298011.90000000002</v>
      </c>
      <c r="H95" s="6">
        <f t="shared" si="24"/>
        <v>4183.8</v>
      </c>
      <c r="I95" s="6">
        <f t="shared" si="24"/>
        <v>19371.900000000001</v>
      </c>
      <c r="J95" s="6">
        <f t="shared" si="24"/>
        <v>0</v>
      </c>
      <c r="K95" s="6">
        <f t="shared" si="24"/>
        <v>0</v>
      </c>
      <c r="L95" s="6">
        <f t="shared" si="24"/>
        <v>0</v>
      </c>
      <c r="M95" s="6">
        <f t="shared" si="24"/>
        <v>0</v>
      </c>
      <c r="N95" s="6">
        <f t="shared" si="24"/>
        <v>0</v>
      </c>
      <c r="O95" s="6">
        <f t="shared" si="24"/>
        <v>388294.3</v>
      </c>
    </row>
    <row r="96" spans="1:15" ht="25.5" x14ac:dyDescent="0.2">
      <c r="B96" s="7" t="s">
        <v>38</v>
      </c>
      <c r="C96" s="7" t="s">
        <v>24</v>
      </c>
      <c r="D96" s="15" t="s">
        <v>39</v>
      </c>
      <c r="E96" s="9">
        <f t="shared" ref="E96:O96" si="25">E17+E58</f>
        <v>388294.3</v>
      </c>
      <c r="F96" s="9">
        <f t="shared" si="25"/>
        <v>368922.39999999997</v>
      </c>
      <c r="G96" s="9">
        <f t="shared" si="25"/>
        <v>298011.90000000002</v>
      </c>
      <c r="H96" s="9">
        <f t="shared" si="25"/>
        <v>4183.8</v>
      </c>
      <c r="I96" s="9">
        <f t="shared" si="25"/>
        <v>19371.900000000001</v>
      </c>
      <c r="J96" s="9">
        <f t="shared" si="25"/>
        <v>0</v>
      </c>
      <c r="K96" s="9">
        <f t="shared" si="25"/>
        <v>0</v>
      </c>
      <c r="L96" s="9">
        <f t="shared" si="25"/>
        <v>0</v>
      </c>
      <c r="M96" s="9">
        <f t="shared" si="25"/>
        <v>0</v>
      </c>
      <c r="N96" s="9">
        <f t="shared" si="25"/>
        <v>0</v>
      </c>
      <c r="O96" s="9">
        <f t="shared" si="25"/>
        <v>388294.3</v>
      </c>
    </row>
    <row r="97" spans="2:15" ht="13.5" x14ac:dyDescent="0.2">
      <c r="B97" s="1" t="s">
        <v>40</v>
      </c>
      <c r="C97" s="2"/>
      <c r="D97" s="3" t="s">
        <v>41</v>
      </c>
      <c r="E97" s="4">
        <f t="shared" ref="E97:O97" si="26">E18+E59</f>
        <v>597250.6</v>
      </c>
      <c r="F97" s="4">
        <f t="shared" si="26"/>
        <v>381295.3</v>
      </c>
      <c r="G97" s="4">
        <f t="shared" si="26"/>
        <v>293241</v>
      </c>
      <c r="H97" s="4">
        <f t="shared" si="26"/>
        <v>4556</v>
      </c>
      <c r="I97" s="4">
        <f t="shared" si="26"/>
        <v>215955.3</v>
      </c>
      <c r="J97" s="4">
        <f t="shared" si="26"/>
        <v>100</v>
      </c>
      <c r="K97" s="4">
        <f t="shared" si="26"/>
        <v>0</v>
      </c>
      <c r="L97" s="4">
        <f t="shared" si="26"/>
        <v>0</v>
      </c>
      <c r="M97" s="4">
        <f t="shared" si="26"/>
        <v>0</v>
      </c>
      <c r="N97" s="4">
        <f t="shared" si="26"/>
        <v>100</v>
      </c>
      <c r="O97" s="4">
        <f t="shared" si="26"/>
        <v>597350.6</v>
      </c>
    </row>
    <row r="98" spans="2:15" ht="13.5" x14ac:dyDescent="0.25">
      <c r="B98" s="2" t="s">
        <v>42</v>
      </c>
      <c r="C98" s="2"/>
      <c r="D98" s="13" t="s">
        <v>43</v>
      </c>
      <c r="E98" s="42">
        <f t="shared" ref="E98:O98" si="27">E19+E60</f>
        <v>597250.6</v>
      </c>
      <c r="F98" s="4">
        <f t="shared" si="27"/>
        <v>381295.3</v>
      </c>
      <c r="G98" s="4">
        <f t="shared" si="27"/>
        <v>293241</v>
      </c>
      <c r="H98" s="4">
        <f t="shared" si="27"/>
        <v>4556</v>
      </c>
      <c r="I98" s="4">
        <f t="shared" si="27"/>
        <v>215955.3</v>
      </c>
      <c r="J98" s="4">
        <f t="shared" si="27"/>
        <v>100</v>
      </c>
      <c r="K98" s="4">
        <f t="shared" si="27"/>
        <v>0</v>
      </c>
      <c r="L98" s="4">
        <f t="shared" si="27"/>
        <v>0</v>
      </c>
      <c r="M98" s="4">
        <f t="shared" si="27"/>
        <v>0</v>
      </c>
      <c r="N98" s="4">
        <f t="shared" si="27"/>
        <v>100</v>
      </c>
      <c r="O98" s="4">
        <f t="shared" si="27"/>
        <v>597350.6</v>
      </c>
    </row>
    <row r="99" spans="2:15" ht="25.5" x14ac:dyDescent="0.2">
      <c r="B99" s="7" t="s">
        <v>44</v>
      </c>
      <c r="C99" s="7" t="s">
        <v>24</v>
      </c>
      <c r="D99" s="16" t="s">
        <v>45</v>
      </c>
      <c r="E99" s="43">
        <f t="shared" ref="E99:O99" si="28">E20+E61</f>
        <v>380954.4</v>
      </c>
      <c r="F99" s="9">
        <f t="shared" si="28"/>
        <v>272280.90000000002</v>
      </c>
      <c r="G99" s="9">
        <f t="shared" si="28"/>
        <v>207958.1</v>
      </c>
      <c r="H99" s="9">
        <f t="shared" si="28"/>
        <v>4083.5</v>
      </c>
      <c r="I99" s="9">
        <f t="shared" si="28"/>
        <v>108673.5</v>
      </c>
      <c r="J99" s="9">
        <f t="shared" si="28"/>
        <v>66</v>
      </c>
      <c r="K99" s="9">
        <f t="shared" si="28"/>
        <v>0</v>
      </c>
      <c r="L99" s="9">
        <f t="shared" si="28"/>
        <v>0</v>
      </c>
      <c r="M99" s="9">
        <f t="shared" si="28"/>
        <v>0</v>
      </c>
      <c r="N99" s="9">
        <f t="shared" si="28"/>
        <v>66</v>
      </c>
      <c r="O99" s="9">
        <f t="shared" si="28"/>
        <v>381020.4</v>
      </c>
    </row>
    <row r="100" spans="2:15" ht="25.5" x14ac:dyDescent="0.2">
      <c r="B100" s="7" t="s">
        <v>46</v>
      </c>
      <c r="C100" s="7" t="s">
        <v>24</v>
      </c>
      <c r="D100" s="15" t="s">
        <v>47</v>
      </c>
      <c r="E100" s="9">
        <f t="shared" ref="E100:O100" si="29">E21+E62</f>
        <v>216296.19999999998</v>
      </c>
      <c r="F100" s="9">
        <f t="shared" si="29"/>
        <v>109014.39999999999</v>
      </c>
      <c r="G100" s="9">
        <f t="shared" si="29"/>
        <v>85282.9</v>
      </c>
      <c r="H100" s="9">
        <f t="shared" si="29"/>
        <v>472.5</v>
      </c>
      <c r="I100" s="9">
        <f t="shared" si="29"/>
        <v>107281.8</v>
      </c>
      <c r="J100" s="9">
        <f t="shared" si="29"/>
        <v>34</v>
      </c>
      <c r="K100" s="9">
        <f t="shared" si="29"/>
        <v>0</v>
      </c>
      <c r="L100" s="9">
        <f t="shared" si="29"/>
        <v>0</v>
      </c>
      <c r="M100" s="9">
        <f t="shared" si="29"/>
        <v>0</v>
      </c>
      <c r="N100" s="9">
        <f t="shared" si="29"/>
        <v>34</v>
      </c>
      <c r="O100" s="9">
        <f t="shared" si="29"/>
        <v>216330.19999999998</v>
      </c>
    </row>
    <row r="101" spans="2:15" ht="13.5" x14ac:dyDescent="0.2">
      <c r="B101" s="1" t="s">
        <v>59</v>
      </c>
      <c r="C101" s="2"/>
      <c r="D101" s="3" t="s">
        <v>60</v>
      </c>
      <c r="E101" s="18">
        <f>E26+E63</f>
        <v>16656211.800000001</v>
      </c>
      <c r="F101" s="18">
        <f t="shared" ref="F101:O101" si="30">F26+F63</f>
        <v>16242904.699999999</v>
      </c>
      <c r="G101" s="18">
        <f t="shared" si="30"/>
        <v>10333995</v>
      </c>
      <c r="H101" s="18">
        <f t="shared" si="30"/>
        <v>701141</v>
      </c>
      <c r="I101" s="18">
        <f t="shared" si="30"/>
        <v>413307.10000000003</v>
      </c>
      <c r="J101" s="18">
        <f t="shared" si="30"/>
        <v>1567879.5999999999</v>
      </c>
      <c r="K101" s="18">
        <f t="shared" si="30"/>
        <v>1496673.3</v>
      </c>
      <c r="L101" s="18">
        <f t="shared" si="30"/>
        <v>601346.19999999995</v>
      </c>
      <c r="M101" s="18">
        <f t="shared" si="30"/>
        <v>103932.50000000001</v>
      </c>
      <c r="N101" s="18">
        <f t="shared" si="30"/>
        <v>71206.3</v>
      </c>
      <c r="O101" s="18">
        <f t="shared" si="30"/>
        <v>18224091.400000002</v>
      </c>
    </row>
    <row r="102" spans="2:15" ht="13.5" x14ac:dyDescent="0.25">
      <c r="B102" s="2" t="s">
        <v>61</v>
      </c>
      <c r="C102" s="2"/>
      <c r="D102" s="13" t="s">
        <v>62</v>
      </c>
      <c r="E102" s="18">
        <f>E27+E64</f>
        <v>15177920.4</v>
      </c>
      <c r="F102" s="18">
        <f t="shared" ref="F102:O102" si="31">F27+F64</f>
        <v>14813501.399999999</v>
      </c>
      <c r="G102" s="18">
        <f t="shared" si="31"/>
        <v>9549998.9000000004</v>
      </c>
      <c r="H102" s="18">
        <f t="shared" si="31"/>
        <v>678177.5</v>
      </c>
      <c r="I102" s="18">
        <f t="shared" si="31"/>
        <v>364419</v>
      </c>
      <c r="J102" s="18">
        <f t="shared" si="31"/>
        <v>1542832.9</v>
      </c>
      <c r="K102" s="18">
        <f t="shared" si="31"/>
        <v>1472426.8</v>
      </c>
      <c r="L102" s="18">
        <f t="shared" si="31"/>
        <v>586264.1</v>
      </c>
      <c r="M102" s="18">
        <f t="shared" si="31"/>
        <v>103174.20000000001</v>
      </c>
      <c r="N102" s="18">
        <f t="shared" si="31"/>
        <v>70406.100000000006</v>
      </c>
      <c r="O102" s="18">
        <f t="shared" si="31"/>
        <v>16720753.300000001</v>
      </c>
    </row>
    <row r="103" spans="2:15" x14ac:dyDescent="0.2">
      <c r="B103" s="7" t="s">
        <v>63</v>
      </c>
      <c r="C103" s="7" t="s">
        <v>57</v>
      </c>
      <c r="D103" s="16" t="s">
        <v>64</v>
      </c>
      <c r="E103" s="20">
        <f t="shared" ref="E103:O111" si="32">E28+E65</f>
        <v>3793330.5</v>
      </c>
      <c r="F103" s="20">
        <f t="shared" si="32"/>
        <v>3763250.9</v>
      </c>
      <c r="G103" s="20">
        <f t="shared" si="32"/>
        <v>2729222.0999999996</v>
      </c>
      <c r="H103" s="20">
        <f t="shared" si="32"/>
        <v>74180.399999999994</v>
      </c>
      <c r="I103" s="20">
        <f t="shared" si="32"/>
        <v>30079.599999999999</v>
      </c>
      <c r="J103" s="20">
        <f t="shared" si="32"/>
        <v>1166340.2</v>
      </c>
      <c r="K103" s="20">
        <f t="shared" si="32"/>
        <v>1105396.8</v>
      </c>
      <c r="L103" s="20">
        <f t="shared" si="32"/>
        <v>429355.1</v>
      </c>
      <c r="M103" s="20">
        <f t="shared" si="32"/>
        <v>70352.2</v>
      </c>
      <c r="N103" s="20">
        <f t="shared" si="32"/>
        <v>60943.4</v>
      </c>
      <c r="O103" s="20">
        <f t="shared" si="32"/>
        <v>4959670.7</v>
      </c>
    </row>
    <row r="104" spans="2:15" ht="38.25" x14ac:dyDescent="0.2">
      <c r="B104" s="7" t="s">
        <v>65</v>
      </c>
      <c r="C104" s="7" t="s">
        <v>66</v>
      </c>
      <c r="D104" s="16" t="s">
        <v>67</v>
      </c>
      <c r="E104" s="20">
        <f t="shared" si="32"/>
        <v>8871579.8000000007</v>
      </c>
      <c r="F104" s="20">
        <f t="shared" si="32"/>
        <v>8614979.8000000007</v>
      </c>
      <c r="G104" s="20">
        <f t="shared" si="32"/>
        <v>5768773.7999999998</v>
      </c>
      <c r="H104" s="20">
        <f t="shared" si="32"/>
        <v>583749.5</v>
      </c>
      <c r="I104" s="20">
        <f t="shared" si="32"/>
        <v>256600</v>
      </c>
      <c r="J104" s="20">
        <f t="shared" si="32"/>
        <v>256802</v>
      </c>
      <c r="K104" s="20">
        <f t="shared" si="32"/>
        <v>254233.1</v>
      </c>
      <c r="L104" s="20">
        <f t="shared" si="32"/>
        <v>89116.9</v>
      </c>
      <c r="M104" s="20">
        <f t="shared" si="32"/>
        <v>23550.799999999999</v>
      </c>
      <c r="N104" s="20">
        <f t="shared" si="32"/>
        <v>2568.9</v>
      </c>
      <c r="O104" s="20">
        <f t="shared" si="32"/>
        <v>9128381.8000000007</v>
      </c>
    </row>
    <row r="105" spans="2:15" x14ac:dyDescent="0.2">
      <c r="B105" s="7" t="s">
        <v>68</v>
      </c>
      <c r="C105" s="7" t="s">
        <v>66</v>
      </c>
      <c r="D105" s="16" t="s">
        <v>69</v>
      </c>
      <c r="E105" s="20">
        <f t="shared" si="32"/>
        <v>1070031.2</v>
      </c>
      <c r="F105" s="20">
        <f t="shared" si="32"/>
        <v>1051083.2</v>
      </c>
      <c r="G105" s="20">
        <f t="shared" si="32"/>
        <v>830974.7</v>
      </c>
      <c r="H105" s="20">
        <f t="shared" si="32"/>
        <v>16440.7</v>
      </c>
      <c r="I105" s="20">
        <f t="shared" si="32"/>
        <v>18948</v>
      </c>
      <c r="J105" s="20">
        <f t="shared" si="32"/>
        <v>0</v>
      </c>
      <c r="K105" s="20">
        <f t="shared" si="32"/>
        <v>0</v>
      </c>
      <c r="L105" s="20">
        <f t="shared" si="32"/>
        <v>0</v>
      </c>
      <c r="M105" s="20">
        <f t="shared" si="32"/>
        <v>0</v>
      </c>
      <c r="N105" s="20">
        <f t="shared" si="32"/>
        <v>0</v>
      </c>
      <c r="O105" s="20">
        <f t="shared" si="32"/>
        <v>1070031.2</v>
      </c>
    </row>
    <row r="106" spans="2:15" ht="38.25" x14ac:dyDescent="0.2">
      <c r="B106" s="7" t="s">
        <v>70</v>
      </c>
      <c r="C106" s="7" t="s">
        <v>58</v>
      </c>
      <c r="D106" s="16" t="s">
        <v>71</v>
      </c>
      <c r="E106" s="20">
        <f t="shared" si="32"/>
        <v>4800</v>
      </c>
      <c r="F106" s="20">
        <f t="shared" si="32"/>
        <v>4800</v>
      </c>
      <c r="G106" s="20">
        <f t="shared" si="32"/>
        <v>0</v>
      </c>
      <c r="H106" s="20">
        <f t="shared" si="32"/>
        <v>3806.9</v>
      </c>
      <c r="I106" s="20">
        <f t="shared" si="32"/>
        <v>0</v>
      </c>
      <c r="J106" s="20">
        <f t="shared" si="32"/>
        <v>0</v>
      </c>
      <c r="K106" s="20">
        <f t="shared" si="32"/>
        <v>0</v>
      </c>
      <c r="L106" s="20">
        <f t="shared" si="32"/>
        <v>0</v>
      </c>
      <c r="M106" s="20">
        <f t="shared" si="32"/>
        <v>0</v>
      </c>
      <c r="N106" s="20">
        <f t="shared" si="32"/>
        <v>0</v>
      </c>
      <c r="O106" s="20">
        <f t="shared" si="32"/>
        <v>4800</v>
      </c>
    </row>
    <row r="107" spans="2:15" ht="25.5" x14ac:dyDescent="0.2">
      <c r="B107" s="7" t="s">
        <v>72</v>
      </c>
      <c r="C107" s="7" t="s">
        <v>57</v>
      </c>
      <c r="D107" s="16" t="s">
        <v>73</v>
      </c>
      <c r="E107" s="20">
        <f t="shared" si="32"/>
        <v>319615.09999999998</v>
      </c>
      <c r="F107" s="20">
        <f t="shared" si="32"/>
        <v>269615.09999999998</v>
      </c>
      <c r="G107" s="20">
        <f t="shared" si="32"/>
        <v>221028.3</v>
      </c>
      <c r="H107" s="20">
        <f t="shared" si="32"/>
        <v>0</v>
      </c>
      <c r="I107" s="20">
        <f t="shared" si="32"/>
        <v>50000</v>
      </c>
      <c r="J107" s="20">
        <f t="shared" si="32"/>
        <v>100039</v>
      </c>
      <c r="K107" s="20">
        <f t="shared" si="32"/>
        <v>93280.2</v>
      </c>
      <c r="L107" s="20">
        <f t="shared" si="32"/>
        <v>55071.4</v>
      </c>
      <c r="M107" s="20">
        <f t="shared" si="32"/>
        <v>6469.1</v>
      </c>
      <c r="N107" s="20">
        <f t="shared" si="32"/>
        <v>6758.8</v>
      </c>
      <c r="O107" s="20">
        <f t="shared" si="32"/>
        <v>419654.1</v>
      </c>
    </row>
    <row r="108" spans="2:15" ht="25.5" x14ac:dyDescent="0.2">
      <c r="B108" s="7" t="s">
        <v>74</v>
      </c>
      <c r="C108" s="7" t="s">
        <v>18</v>
      </c>
      <c r="D108" s="16" t="s">
        <v>75</v>
      </c>
      <c r="E108" s="20">
        <f t="shared" si="32"/>
        <v>0</v>
      </c>
      <c r="F108" s="20">
        <f t="shared" si="32"/>
        <v>0</v>
      </c>
      <c r="G108" s="20">
        <f t="shared" si="32"/>
        <v>0</v>
      </c>
      <c r="H108" s="20">
        <f t="shared" si="32"/>
        <v>0</v>
      </c>
      <c r="I108" s="20">
        <f t="shared" si="32"/>
        <v>0</v>
      </c>
      <c r="J108" s="20">
        <f t="shared" si="32"/>
        <v>19651.7</v>
      </c>
      <c r="K108" s="20">
        <f t="shared" si="32"/>
        <v>19516.7</v>
      </c>
      <c r="L108" s="20">
        <f t="shared" si="32"/>
        <v>12720.7</v>
      </c>
      <c r="M108" s="20">
        <f t="shared" si="32"/>
        <v>2802.1</v>
      </c>
      <c r="N108" s="20">
        <f t="shared" si="32"/>
        <v>135</v>
      </c>
      <c r="O108" s="20">
        <f t="shared" si="32"/>
        <v>19651.7</v>
      </c>
    </row>
    <row r="109" spans="2:15" ht="76.5" x14ac:dyDescent="0.2">
      <c r="B109" s="7" t="s">
        <v>76</v>
      </c>
      <c r="C109" s="7" t="s">
        <v>16</v>
      </c>
      <c r="D109" s="16" t="s">
        <v>77</v>
      </c>
      <c r="E109" s="20">
        <f t="shared" si="32"/>
        <v>527395</v>
      </c>
      <c r="F109" s="20">
        <f t="shared" si="32"/>
        <v>527395</v>
      </c>
      <c r="G109" s="20">
        <f t="shared" si="32"/>
        <v>0</v>
      </c>
      <c r="H109" s="20">
        <f t="shared" si="32"/>
        <v>0</v>
      </c>
      <c r="I109" s="20">
        <f t="shared" si="32"/>
        <v>0</v>
      </c>
      <c r="J109" s="20">
        <f t="shared" si="32"/>
        <v>0</v>
      </c>
      <c r="K109" s="20">
        <f t="shared" si="32"/>
        <v>0</v>
      </c>
      <c r="L109" s="20">
        <f t="shared" si="32"/>
        <v>0</v>
      </c>
      <c r="M109" s="20">
        <f t="shared" si="32"/>
        <v>0</v>
      </c>
      <c r="N109" s="20">
        <f t="shared" si="32"/>
        <v>0</v>
      </c>
      <c r="O109" s="20">
        <f t="shared" si="32"/>
        <v>527395</v>
      </c>
    </row>
    <row r="110" spans="2:15" ht="38.25" x14ac:dyDescent="0.2">
      <c r="B110" s="7" t="s">
        <v>78</v>
      </c>
      <c r="C110" s="7" t="s">
        <v>16</v>
      </c>
      <c r="D110" s="16" t="s">
        <v>79</v>
      </c>
      <c r="E110" s="20">
        <f t="shared" si="32"/>
        <v>582377.4</v>
      </c>
      <c r="F110" s="20">
        <f t="shared" si="32"/>
        <v>582377.4</v>
      </c>
      <c r="G110" s="20">
        <f t="shared" si="32"/>
        <v>0</v>
      </c>
      <c r="H110" s="20">
        <f t="shared" si="32"/>
        <v>0</v>
      </c>
      <c r="I110" s="20">
        <f t="shared" si="32"/>
        <v>0</v>
      </c>
      <c r="J110" s="20">
        <f t="shared" si="32"/>
        <v>0</v>
      </c>
      <c r="K110" s="20">
        <f t="shared" si="32"/>
        <v>0</v>
      </c>
      <c r="L110" s="20">
        <f t="shared" si="32"/>
        <v>0</v>
      </c>
      <c r="M110" s="20">
        <f t="shared" si="32"/>
        <v>0</v>
      </c>
      <c r="N110" s="20">
        <f t="shared" si="32"/>
        <v>0</v>
      </c>
      <c r="O110" s="20">
        <f t="shared" si="32"/>
        <v>582377.4</v>
      </c>
    </row>
    <row r="111" spans="2:15" ht="38.25" x14ac:dyDescent="0.2">
      <c r="B111" s="7" t="s">
        <v>80</v>
      </c>
      <c r="C111" s="7" t="s">
        <v>56</v>
      </c>
      <c r="D111" s="15" t="s">
        <v>81</v>
      </c>
      <c r="E111" s="20">
        <f t="shared" si="32"/>
        <v>8791.4</v>
      </c>
      <c r="F111" s="20">
        <f t="shared" si="32"/>
        <v>0</v>
      </c>
      <c r="G111" s="20">
        <f t="shared" si="32"/>
        <v>0</v>
      </c>
      <c r="H111" s="20">
        <f t="shared" si="32"/>
        <v>0</v>
      </c>
      <c r="I111" s="20">
        <f t="shared" si="32"/>
        <v>8791.4</v>
      </c>
      <c r="J111" s="20">
        <f t="shared" si="32"/>
        <v>0</v>
      </c>
      <c r="K111" s="20">
        <f t="shared" si="32"/>
        <v>0</v>
      </c>
      <c r="L111" s="20">
        <f t="shared" si="32"/>
        <v>0</v>
      </c>
      <c r="M111" s="20">
        <f t="shared" si="32"/>
        <v>0</v>
      </c>
      <c r="N111" s="20">
        <f t="shared" si="32"/>
        <v>0</v>
      </c>
      <c r="O111" s="20">
        <f t="shared" si="32"/>
        <v>8791.4</v>
      </c>
    </row>
    <row r="112" spans="2:15" ht="27" x14ac:dyDescent="0.25">
      <c r="B112" s="2" t="s">
        <v>82</v>
      </c>
      <c r="C112" s="2"/>
      <c r="D112" s="13" t="s">
        <v>83</v>
      </c>
      <c r="E112" s="18">
        <f t="shared" ref="E112:O112" si="33">E37+E74</f>
        <v>1168752.2</v>
      </c>
      <c r="F112" s="18">
        <f t="shared" si="33"/>
        <v>1161556.2</v>
      </c>
      <c r="G112" s="18">
        <f t="shared" si="33"/>
        <v>580489.9</v>
      </c>
      <c r="H112" s="18">
        <f t="shared" si="33"/>
        <v>16033.9</v>
      </c>
      <c r="I112" s="18">
        <f t="shared" si="33"/>
        <v>7196</v>
      </c>
      <c r="J112" s="18">
        <f t="shared" si="33"/>
        <v>0</v>
      </c>
      <c r="K112" s="18">
        <f t="shared" si="33"/>
        <v>0</v>
      </c>
      <c r="L112" s="18">
        <f t="shared" si="33"/>
        <v>0</v>
      </c>
      <c r="M112" s="18">
        <f t="shared" si="33"/>
        <v>0</v>
      </c>
      <c r="N112" s="18">
        <f t="shared" si="33"/>
        <v>0</v>
      </c>
      <c r="O112" s="18">
        <f t="shared" si="33"/>
        <v>1168752.2</v>
      </c>
    </row>
    <row r="113" spans="2:15" ht="25.5" x14ac:dyDescent="0.2">
      <c r="B113" s="7" t="s">
        <v>84</v>
      </c>
      <c r="C113" s="7" t="s">
        <v>57</v>
      </c>
      <c r="D113" s="16" t="s">
        <v>85</v>
      </c>
      <c r="E113" s="20">
        <f t="shared" ref="E113:O113" si="34">E38+E75</f>
        <v>783568.20000000007</v>
      </c>
      <c r="F113" s="20">
        <f t="shared" si="34"/>
        <v>776372.20000000007</v>
      </c>
      <c r="G113" s="20">
        <f t="shared" si="34"/>
        <v>580489.9</v>
      </c>
      <c r="H113" s="20">
        <f t="shared" si="34"/>
        <v>16033.9</v>
      </c>
      <c r="I113" s="20">
        <f t="shared" si="34"/>
        <v>7196</v>
      </c>
      <c r="J113" s="20">
        <f t="shared" si="34"/>
        <v>0</v>
      </c>
      <c r="K113" s="20">
        <f t="shared" si="34"/>
        <v>0</v>
      </c>
      <c r="L113" s="20">
        <f t="shared" si="34"/>
        <v>0</v>
      </c>
      <c r="M113" s="20">
        <f t="shared" si="34"/>
        <v>0</v>
      </c>
      <c r="N113" s="20">
        <f t="shared" si="34"/>
        <v>0</v>
      </c>
      <c r="O113" s="20">
        <f t="shared" si="34"/>
        <v>783568.20000000007</v>
      </c>
    </row>
    <row r="114" spans="2:15" ht="38.25" x14ac:dyDescent="0.2">
      <c r="B114" s="7" t="s">
        <v>86</v>
      </c>
      <c r="C114" s="7" t="s">
        <v>57</v>
      </c>
      <c r="D114" s="15" t="s">
        <v>87</v>
      </c>
      <c r="E114" s="20">
        <f t="shared" ref="E114:O114" si="35">E39+E76</f>
        <v>385184</v>
      </c>
      <c r="F114" s="20">
        <f t="shared" si="35"/>
        <v>385184</v>
      </c>
      <c r="G114" s="20">
        <f t="shared" si="35"/>
        <v>0</v>
      </c>
      <c r="H114" s="20">
        <f t="shared" si="35"/>
        <v>0</v>
      </c>
      <c r="I114" s="20">
        <f t="shared" si="35"/>
        <v>0</v>
      </c>
      <c r="J114" s="20">
        <f t="shared" si="35"/>
        <v>0</v>
      </c>
      <c r="K114" s="20">
        <f t="shared" si="35"/>
        <v>0</v>
      </c>
      <c r="L114" s="20">
        <f t="shared" si="35"/>
        <v>0</v>
      </c>
      <c r="M114" s="20">
        <f t="shared" si="35"/>
        <v>0</v>
      </c>
      <c r="N114" s="20">
        <f t="shared" si="35"/>
        <v>0</v>
      </c>
      <c r="O114" s="20">
        <f t="shared" si="35"/>
        <v>385184</v>
      </c>
    </row>
    <row r="115" spans="2:15" ht="13.5" x14ac:dyDescent="0.25">
      <c r="B115" s="2" t="s">
        <v>88</v>
      </c>
      <c r="C115" s="2"/>
      <c r="D115" s="13" t="s">
        <v>89</v>
      </c>
      <c r="E115" s="18">
        <f t="shared" ref="E115:O115" si="36">E40+E77</f>
        <v>309539.19999999995</v>
      </c>
      <c r="F115" s="18">
        <f t="shared" si="36"/>
        <v>267847.10000000003</v>
      </c>
      <c r="G115" s="18">
        <f t="shared" si="36"/>
        <v>203506.2</v>
      </c>
      <c r="H115" s="18">
        <f t="shared" si="36"/>
        <v>6929.6</v>
      </c>
      <c r="I115" s="18">
        <f t="shared" si="36"/>
        <v>41692.1</v>
      </c>
      <c r="J115" s="18">
        <f t="shared" si="36"/>
        <v>25046.7</v>
      </c>
      <c r="K115" s="18">
        <f t="shared" si="36"/>
        <v>24246.5</v>
      </c>
      <c r="L115" s="18">
        <f t="shared" si="36"/>
        <v>15082.1</v>
      </c>
      <c r="M115" s="18">
        <f t="shared" si="36"/>
        <v>758.3</v>
      </c>
      <c r="N115" s="18">
        <f t="shared" si="36"/>
        <v>800.2</v>
      </c>
      <c r="O115" s="18">
        <f t="shared" si="36"/>
        <v>334585.89999999997</v>
      </c>
    </row>
    <row r="116" spans="2:15" ht="25.5" x14ac:dyDescent="0.2">
      <c r="B116" s="7" t="s">
        <v>90</v>
      </c>
      <c r="C116" s="7" t="s">
        <v>16</v>
      </c>
      <c r="D116" s="16" t="s">
        <v>91</v>
      </c>
      <c r="E116" s="20">
        <f t="shared" ref="E116:O116" si="37">E41+E78</f>
        <v>42790.6</v>
      </c>
      <c r="F116" s="20">
        <f t="shared" si="37"/>
        <v>40935.599999999999</v>
      </c>
      <c r="G116" s="20">
        <f t="shared" si="37"/>
        <v>31209.5</v>
      </c>
      <c r="H116" s="20">
        <f t="shared" si="37"/>
        <v>250</v>
      </c>
      <c r="I116" s="20">
        <f t="shared" si="37"/>
        <v>1855</v>
      </c>
      <c r="J116" s="20">
        <f t="shared" si="37"/>
        <v>0</v>
      </c>
      <c r="K116" s="20">
        <f t="shared" si="37"/>
        <v>0</v>
      </c>
      <c r="L116" s="20">
        <f t="shared" si="37"/>
        <v>0</v>
      </c>
      <c r="M116" s="20">
        <f t="shared" si="37"/>
        <v>0</v>
      </c>
      <c r="N116" s="20">
        <f t="shared" si="37"/>
        <v>0</v>
      </c>
      <c r="O116" s="20">
        <f t="shared" si="37"/>
        <v>42790.6</v>
      </c>
    </row>
    <row r="117" spans="2:15" ht="38.25" x14ac:dyDescent="0.2">
      <c r="B117" s="7" t="s">
        <v>92</v>
      </c>
      <c r="C117" s="7" t="s">
        <v>17</v>
      </c>
      <c r="D117" s="17" t="s">
        <v>93</v>
      </c>
      <c r="E117" s="20">
        <f t="shared" ref="E117:O117" si="38">E42+E79</f>
        <v>15558.3</v>
      </c>
      <c r="F117" s="20">
        <f t="shared" si="38"/>
        <v>0</v>
      </c>
      <c r="G117" s="20">
        <f t="shared" si="38"/>
        <v>0</v>
      </c>
      <c r="H117" s="20">
        <f t="shared" si="38"/>
        <v>0</v>
      </c>
      <c r="I117" s="20">
        <f t="shared" si="38"/>
        <v>15558.3</v>
      </c>
      <c r="J117" s="20">
        <f t="shared" si="38"/>
        <v>125</v>
      </c>
      <c r="K117" s="20">
        <f t="shared" si="38"/>
        <v>0</v>
      </c>
      <c r="L117" s="20">
        <f t="shared" si="38"/>
        <v>0</v>
      </c>
      <c r="M117" s="20">
        <f t="shared" si="38"/>
        <v>0</v>
      </c>
      <c r="N117" s="20">
        <f t="shared" si="38"/>
        <v>125</v>
      </c>
      <c r="O117" s="20">
        <f t="shared" si="38"/>
        <v>15683.3</v>
      </c>
    </row>
    <row r="118" spans="2:15" ht="25.5" x14ac:dyDescent="0.2">
      <c r="B118" s="7" t="s">
        <v>94</v>
      </c>
      <c r="C118" s="7" t="s">
        <v>16</v>
      </c>
      <c r="D118" s="15" t="s">
        <v>95</v>
      </c>
      <c r="E118" s="18">
        <f t="shared" ref="E118:O118" si="39">E43+E80</f>
        <v>251190.3</v>
      </c>
      <c r="F118" s="18">
        <f t="shared" si="39"/>
        <v>226911.5</v>
      </c>
      <c r="G118" s="18">
        <f t="shared" si="39"/>
        <v>172296.7</v>
      </c>
      <c r="H118" s="18">
        <f t="shared" si="39"/>
        <v>6679.6</v>
      </c>
      <c r="I118" s="18">
        <f t="shared" si="39"/>
        <v>24278.799999999999</v>
      </c>
      <c r="J118" s="18">
        <f t="shared" si="39"/>
        <v>24921.7</v>
      </c>
      <c r="K118" s="18">
        <f t="shared" si="39"/>
        <v>24246.5</v>
      </c>
      <c r="L118" s="18">
        <f t="shared" si="39"/>
        <v>15082.1</v>
      </c>
      <c r="M118" s="18">
        <f t="shared" si="39"/>
        <v>758.3</v>
      </c>
      <c r="N118" s="18">
        <f t="shared" si="39"/>
        <v>675.2</v>
      </c>
      <c r="O118" s="18">
        <f t="shared" si="39"/>
        <v>276112</v>
      </c>
    </row>
    <row r="119" spans="2:15" ht="13.5" x14ac:dyDescent="0.2">
      <c r="B119" s="1" t="s">
        <v>96</v>
      </c>
      <c r="C119" s="2"/>
      <c r="D119" s="3" t="s">
        <v>97</v>
      </c>
      <c r="E119" s="4">
        <f t="shared" ref="E119:O119" si="40">E44+E81</f>
        <v>254512.8</v>
      </c>
      <c r="F119" s="4">
        <f t="shared" si="40"/>
        <v>253014.8</v>
      </c>
      <c r="G119" s="4">
        <f t="shared" si="40"/>
        <v>201157.1</v>
      </c>
      <c r="H119" s="4">
        <f t="shared" si="40"/>
        <v>2999.6</v>
      </c>
      <c r="I119" s="4">
        <f t="shared" si="40"/>
        <v>1498</v>
      </c>
      <c r="J119" s="4">
        <f t="shared" si="40"/>
        <v>0</v>
      </c>
      <c r="K119" s="4">
        <f t="shared" si="40"/>
        <v>0</v>
      </c>
      <c r="L119" s="4">
        <f t="shared" si="40"/>
        <v>0</v>
      </c>
      <c r="M119" s="4">
        <f t="shared" si="40"/>
        <v>0</v>
      </c>
      <c r="N119" s="4">
        <f t="shared" si="40"/>
        <v>0</v>
      </c>
      <c r="O119" s="4">
        <f t="shared" si="40"/>
        <v>254512.8</v>
      </c>
    </row>
    <row r="120" spans="2:15" ht="13.5" x14ac:dyDescent="0.25">
      <c r="B120" s="2" t="s">
        <v>98</v>
      </c>
      <c r="C120" s="2"/>
      <c r="D120" s="13" t="s">
        <v>99</v>
      </c>
      <c r="E120" s="14">
        <f t="shared" ref="E120:O120" si="41">E45+E82</f>
        <v>254512.8</v>
      </c>
      <c r="F120" s="6">
        <f t="shared" si="41"/>
        <v>253014.8</v>
      </c>
      <c r="G120" s="6">
        <f t="shared" si="41"/>
        <v>201157.1</v>
      </c>
      <c r="H120" s="6">
        <f t="shared" si="41"/>
        <v>2999.6</v>
      </c>
      <c r="I120" s="6">
        <f t="shared" si="41"/>
        <v>1498</v>
      </c>
      <c r="J120" s="6">
        <f t="shared" si="41"/>
        <v>0</v>
      </c>
      <c r="K120" s="6">
        <f t="shared" si="41"/>
        <v>0</v>
      </c>
      <c r="L120" s="6">
        <f t="shared" si="41"/>
        <v>0</v>
      </c>
      <c r="M120" s="6">
        <f t="shared" si="41"/>
        <v>0</v>
      </c>
      <c r="N120" s="6">
        <f t="shared" si="41"/>
        <v>0</v>
      </c>
      <c r="O120" s="6">
        <f t="shared" si="41"/>
        <v>254512.8</v>
      </c>
    </row>
    <row r="121" spans="2:15" ht="25.5" x14ac:dyDescent="0.2">
      <c r="B121" s="10" t="s">
        <v>100</v>
      </c>
      <c r="C121" s="10" t="s">
        <v>24</v>
      </c>
      <c r="D121" s="15" t="s">
        <v>101</v>
      </c>
      <c r="E121" s="12">
        <f t="shared" ref="E121:O121" si="42">E46+E83</f>
        <v>254512.8</v>
      </c>
      <c r="F121" s="11">
        <f t="shared" si="42"/>
        <v>253014.8</v>
      </c>
      <c r="G121" s="11">
        <f t="shared" si="42"/>
        <v>201157.1</v>
      </c>
      <c r="H121" s="11">
        <f t="shared" si="42"/>
        <v>2999.6</v>
      </c>
      <c r="I121" s="11">
        <f t="shared" si="42"/>
        <v>1498</v>
      </c>
      <c r="J121" s="11">
        <f t="shared" si="42"/>
        <v>0</v>
      </c>
      <c r="K121" s="11">
        <f t="shared" si="42"/>
        <v>0</v>
      </c>
      <c r="L121" s="11">
        <f t="shared" si="42"/>
        <v>0</v>
      </c>
      <c r="M121" s="11">
        <f t="shared" si="42"/>
        <v>0</v>
      </c>
      <c r="N121" s="11">
        <f t="shared" si="42"/>
        <v>0</v>
      </c>
      <c r="O121" s="11">
        <f t="shared" si="42"/>
        <v>254512.8</v>
      </c>
    </row>
    <row r="148" ht="30.75" customHeight="1" x14ac:dyDescent="0.2"/>
    <row r="202" ht="30" customHeight="1" x14ac:dyDescent="0.2"/>
    <row r="206" ht="19.5" customHeight="1" x14ac:dyDescent="0.2"/>
  </sheetData>
  <mergeCells count="18">
    <mergeCell ref="D7:O7"/>
    <mergeCell ref="D48:O48"/>
    <mergeCell ref="D85:O85"/>
    <mergeCell ref="L1:O1"/>
    <mergeCell ref="J3:N3"/>
    <mergeCell ref="B3:B5"/>
    <mergeCell ref="E4:E5"/>
    <mergeCell ref="G4:H4"/>
    <mergeCell ref="O3:O5"/>
    <mergeCell ref="C3:C5"/>
    <mergeCell ref="L4:M4"/>
    <mergeCell ref="E3:I3"/>
    <mergeCell ref="F4:F5"/>
    <mergeCell ref="I4:I5"/>
    <mergeCell ref="K4:K5"/>
    <mergeCell ref="N4:N5"/>
    <mergeCell ref="D3:D5"/>
    <mergeCell ref="J4:J5"/>
  </mergeCells>
  <pageMargins left="0.78740157480314965" right="0.39370078740157483" top="0.39370078740157483" bottom="0.39370078740157483" header="0.11811023622047245" footer="0.11811023622047245"/>
  <pageSetup paperSize="9" scale="63" fitToHeight="0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640625" defaultRowHeight="12.75" x14ac:dyDescent="0.2"/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640625" defaultRowHeight="12.75" x14ac:dyDescent="0.2"/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640625" defaultRowHeight="12.75" x14ac:dyDescent="0.2"/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A3740BF-FA7C-426F-B3FF-07D50D47FCBB}"/>
</file>

<file path=customXml/itemProps2.xml><?xml version="1.0" encoding="utf-8"?>
<ds:datastoreItem xmlns:ds="http://schemas.openxmlformats.org/officeDocument/2006/customXml" ds:itemID="{240C9956-E3B1-4E20-ABCE-CB0FBFCABD4A}"/>
</file>

<file path=customXml/itemProps3.xml><?xml version="1.0" encoding="utf-8"?>
<ds:datastoreItem xmlns:ds="http://schemas.openxmlformats.org/officeDocument/2006/customXml" ds:itemID="{1ED63CB6-0378-4140-B44A-4CD1C531F3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1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Sheet1!Заголовки_для_друку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2020-09-30T08:14:14Z</dcterms:created>
  <dcterms:modified xsi:type="dcterms:W3CDTF">2020-09-30T08:14:14Z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</Properties>
</file>