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конопроект ЦВК\"/>
    </mc:Choice>
  </mc:AlternateContent>
  <bookViews>
    <workbookView xWindow="0" yWindow="0" windowWidth="12390" windowHeight="8640" tabRatio="500"/>
  </bookViews>
  <sheets>
    <sheet name="порівняння змін до додатка № 3" sheetId="6" r:id="rId1"/>
  </sheets>
  <definedNames>
    <definedName name="_xlnm.Print_Area" localSheetId="0">'порівняння змін до додатка № 3'!$A$1:$Q$21</definedName>
  </definedNames>
  <calcPr calcId="162913"/>
</workbook>
</file>

<file path=xl/calcChain.xml><?xml version="1.0" encoding="utf-8"?>
<calcChain xmlns="http://schemas.openxmlformats.org/spreadsheetml/2006/main">
  <c r="I11" i="6" l="1"/>
  <c r="N11" i="6"/>
  <c r="I16" i="6"/>
  <c r="H16" i="6"/>
  <c r="I15" i="6"/>
  <c r="H15" i="6"/>
  <c r="N15" i="6"/>
  <c r="N16" i="6"/>
  <c r="M15" i="6"/>
  <c r="M16" i="6"/>
  <c r="H13" i="6"/>
  <c r="H12" i="6"/>
  <c r="M12" i="6"/>
  <c r="H14" i="6"/>
  <c r="M14" i="6"/>
  <c r="C10" i="6"/>
  <c r="D10" i="6"/>
  <c r="E10" i="6"/>
  <c r="F10" i="6"/>
  <c r="P10" i="6"/>
  <c r="G10" i="6"/>
  <c r="H10" i="6"/>
  <c r="I10" i="6"/>
  <c r="N10" i="6"/>
  <c r="J10" i="6"/>
  <c r="O10" i="6"/>
  <c r="K10" i="6"/>
  <c r="L10" i="6"/>
  <c r="Q10" i="6"/>
  <c r="S15" i="6"/>
  <c r="D16" i="6"/>
  <c r="J16" i="6"/>
  <c r="K16" i="6"/>
  <c r="D17" i="6"/>
  <c r="C17" i="6"/>
  <c r="I17" i="6"/>
  <c r="N17" i="6"/>
  <c r="H18" i="6"/>
  <c r="N18" i="6"/>
  <c r="M18" i="6"/>
  <c r="S18" i="6"/>
  <c r="I20" i="6"/>
  <c r="H20" i="6"/>
  <c r="H21" i="6"/>
  <c r="N21" i="6"/>
  <c r="M21" i="6"/>
  <c r="M10" i="6"/>
  <c r="M13" i="6"/>
  <c r="I19" i="6"/>
  <c r="H19" i="6"/>
  <c r="H17" i="6"/>
  <c r="M17" i="6"/>
  <c r="N20" i="6"/>
  <c r="S10" i="6"/>
  <c r="N19" i="6"/>
  <c r="M19" i="6"/>
  <c r="M20" i="6"/>
  <c r="S16" i="6"/>
</calcChain>
</file>

<file path=xl/sharedStrings.xml><?xml version="1.0" encoding="utf-8"?>
<sst xmlns="http://schemas.openxmlformats.org/spreadsheetml/2006/main" count="49" uniqueCount="30">
  <si>
    <t>Код програмної класифікації видатків та кредитування державного бюджету</t>
  </si>
  <si>
    <t>Загальний фонд</t>
  </si>
  <si>
    <t>Всього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</si>
  <si>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</si>
  <si>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</si>
  <si>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</si>
  <si>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</si>
  <si>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</si>
  <si>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(тис.грн.)</t>
  </si>
  <si>
    <t xml:space="preserve">Редакція, що пропонується </t>
  </si>
  <si>
    <t>Порівняльна таблиця</t>
  </si>
  <si>
    <t xml:space="preserve">Найменування згідно з відомчою і програмною класифікаціями видатків та кредитування державного бюджету
</t>
  </si>
  <si>
    <t>Всього:</t>
  </si>
  <si>
    <t>Центральна виборча комісія</t>
  </si>
  <si>
    <t>Апарат Центральної виборчої комісії</t>
  </si>
  <si>
    <t xml:space="preserve">Проведення виборів народних депутатів України </t>
  </si>
  <si>
    <t>Керівництво та управління у сфері проведення виборів та референдумів</t>
  </si>
  <si>
    <t>Центральна виборча комісія (загальнодержавні витрати)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</si>
  <si>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</si>
  <si>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Редакція Закону</t>
  </si>
  <si>
    <t xml:space="preserve">                           </t>
  </si>
  <si>
    <t xml:space="preserve">                         </t>
  </si>
  <si>
    <t>3510000</t>
  </si>
  <si>
    <t>Міністерство фінансів України (загальнодержавні видатки та кредитування)</t>
  </si>
  <si>
    <t>3511000</t>
  </si>
  <si>
    <t>3511380</t>
  </si>
  <si>
    <t>Фонд боротьби з гострою респіраторною хворобою COVID-19, спричиненою коронавірусом SARS-CoV-2, та її наслідками</t>
  </si>
  <si>
    <t xml:space="preserve"> </t>
  </si>
  <si>
    <r>
      <t xml:space="preserve">до проекту Закону України "Про внесення змін до додатків № 3 та № 6 до Закону України "Про Державний бюджет України на 2020 рік" щодо фінансового забезпечення проведення виборів" </t>
    </r>
    <r>
      <rPr>
        <b/>
        <i/>
        <sz val="22"/>
        <rFont val="Times New Roman"/>
        <family val="1"/>
        <charset val="204"/>
      </rPr>
      <t xml:space="preserve">/зміни до додатка № 3 до Закону "Розподіл видатків Державного бюджету України на 2020 рік"/ </t>
    </r>
  </si>
  <si>
    <t>Відхилення (+/-)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</si>
</sst>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₴_-;\-* #,##0.00_₴_-;_-* &quot;-&quot;??_₴_-;_-@_-"/>
    <numFmt numFmtId="165" formatCode="#,##0.0"/>
  </numFmts>
  <fonts count="41" x14ac:knownFonts="1">
    <font>
      <sz val="10"/>
      <color indexed="8"/>
      <name val="ARIAL"/>
      <charset val="1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20"/>
      <color indexed="8"/>
      <name val="Arial"/>
      <family val="2"/>
      <charset val="204"/>
    </font>
    <font>
      <b/>
      <sz val="22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 CYR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4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i/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31" fillId="0" borderId="0"/>
    <xf numFmtId="0" fontId="30" fillId="0" borderId="0"/>
    <xf numFmtId="0" fontId="33" fillId="0" borderId="0"/>
    <xf numFmtId="0" fontId="39" fillId="0" borderId="0"/>
    <xf numFmtId="0" fontId="7" fillId="0" borderId="0"/>
    <xf numFmtId="0" fontId="39" fillId="0" borderId="0"/>
    <xf numFmtId="0" fontId="35" fillId="0" borderId="0"/>
    <xf numFmtId="0" fontId="34" fillId="2" borderId="0" applyNumberFormat="0" applyBorder="0" applyAlignment="0" applyProtection="0"/>
    <xf numFmtId="0" fontId="39" fillId="0" borderId="0"/>
    <xf numFmtId="0" fontId="32" fillId="0" borderId="0"/>
    <xf numFmtId="164" fontId="39" fillId="0" borderId="0" applyFont="0" applyFill="0" applyBorder="0" applyAlignment="0" applyProtection="0"/>
  </cellStyleXfs>
  <cellXfs count="96">
    <xf numFmtId="0" fontId="0" fillId="0" borderId="0" xfId="0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top"/>
    </xf>
    <xf numFmtId="1" fontId="1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165" fontId="0" fillId="0" borderId="0" xfId="0" applyNumberForma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0" fillId="0" borderId="0" xfId="0" applyFill="1" applyBorder="1" applyAlignment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vertical="top"/>
    </xf>
    <xf numFmtId="0" fontId="19" fillId="0" borderId="0" xfId="0" applyFont="1" applyFill="1" applyAlignment="1">
      <alignment vertical="top"/>
    </xf>
    <xf numFmtId="165" fontId="0" fillId="0" borderId="0" xfId="0" applyNumberForma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vertical="top" wrapText="1"/>
    </xf>
    <xf numFmtId="0" fontId="27" fillId="0" borderId="1" xfId="0" applyNumberFormat="1" applyFont="1" applyFill="1" applyBorder="1" applyAlignment="1" applyProtection="1">
      <alignment vertical="top" wrapText="1"/>
    </xf>
    <xf numFmtId="0" fontId="23" fillId="0" borderId="1" xfId="0" applyFont="1" applyFill="1" applyBorder="1" applyAlignment="1">
      <alignment horizontal="center" vertical="top" wrapText="1"/>
    </xf>
    <xf numFmtId="165" fontId="26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vertical="top"/>
    </xf>
    <xf numFmtId="165" fontId="29" fillId="0" borderId="0" xfId="0" applyNumberFormat="1" applyFont="1" applyFill="1" applyAlignment="1">
      <alignment vertical="top"/>
    </xf>
    <xf numFmtId="0" fontId="29" fillId="0" borderId="0" xfId="0" applyFont="1" applyFill="1" applyAlignment="1">
      <alignment vertical="top"/>
    </xf>
    <xf numFmtId="165" fontId="8" fillId="0" borderId="1" xfId="0" applyNumberFormat="1" applyFont="1" applyFill="1" applyBorder="1" applyAlignment="1">
      <alignment horizontal="center" vertical="top" wrapText="1"/>
    </xf>
    <xf numFmtId="165" fontId="22" fillId="0" borderId="0" xfId="0" applyNumberFormat="1" applyFont="1" applyFill="1" applyBorder="1" applyAlignment="1" applyProtection="1">
      <alignment vertical="top"/>
    </xf>
    <xf numFmtId="165" fontId="0" fillId="0" borderId="0" xfId="0" applyNumberForma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28" fillId="0" borderId="11" xfId="0" applyNumberFormat="1" applyFont="1" applyFill="1" applyBorder="1" applyAlignment="1" applyProtection="1">
      <alignment horizontal="center" vertical="center" wrapText="1"/>
    </xf>
    <xf numFmtId="165" fontId="26" fillId="0" borderId="9" xfId="0" applyNumberFormat="1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 wrapText="1"/>
    </xf>
    <xf numFmtId="0" fontId="18" fillId="0" borderId="11" xfId="0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center" vertical="top" wrapText="1"/>
    </xf>
    <xf numFmtId="0" fontId="18" fillId="0" borderId="13" xfId="0" applyFont="1" applyFill="1" applyBorder="1" applyAlignment="1">
      <alignment vertical="top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165" fontId="3" fillId="3" borderId="1" xfId="0" applyNumberFormat="1" applyFont="1" applyFill="1" applyBorder="1" applyAlignment="1" applyProtection="1">
      <alignment horizontal="center" vertical="top"/>
    </xf>
    <xf numFmtId="165" fontId="3" fillId="0" borderId="1" xfId="0" applyNumberFormat="1" applyFont="1" applyFill="1" applyBorder="1" applyAlignment="1" applyProtection="1">
      <alignment horizontal="center" vertical="top"/>
    </xf>
    <xf numFmtId="165" fontId="3" fillId="0" borderId="9" xfId="0" applyNumberFormat="1" applyFont="1" applyFill="1" applyBorder="1" applyAlignment="1" applyProtection="1">
      <alignment horizontal="center" vertical="top"/>
    </xf>
    <xf numFmtId="0" fontId="36" fillId="0" borderId="0" xfId="0" applyFont="1" applyFill="1" applyBorder="1" applyAlignment="1">
      <alignment vertical="top"/>
    </xf>
    <xf numFmtId="165" fontId="36" fillId="0" borderId="0" xfId="0" applyNumberFormat="1" applyFont="1" applyFill="1" applyAlignment="1">
      <alignment vertical="top"/>
    </xf>
    <xf numFmtId="0" fontId="36" fillId="0" borderId="0" xfId="0" applyFont="1" applyFill="1" applyAlignment="1">
      <alignment vertical="top"/>
    </xf>
    <xf numFmtId="0" fontId="3" fillId="0" borderId="1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27" fillId="3" borderId="1" xfId="0" applyNumberFormat="1" applyFont="1" applyFill="1" applyBorder="1" applyAlignment="1" applyProtection="1">
      <alignment horizontal="center" vertical="top"/>
    </xf>
    <xf numFmtId="165" fontId="25" fillId="3" borderId="1" xfId="0" applyNumberFormat="1" applyFont="1" applyFill="1" applyBorder="1" applyAlignment="1" applyProtection="1">
      <alignment horizontal="center" vertical="top"/>
    </xf>
    <xf numFmtId="165" fontId="25" fillId="0" borderId="1" xfId="0" applyNumberFormat="1" applyFont="1" applyFill="1" applyBorder="1" applyAlignment="1" applyProtection="1">
      <alignment horizontal="center" vertical="top"/>
    </xf>
    <xf numFmtId="165" fontId="25" fillId="0" borderId="9" xfId="0" applyNumberFormat="1" applyFont="1" applyFill="1" applyBorder="1" applyAlignment="1" applyProtection="1">
      <alignment horizontal="center" vertical="top"/>
    </xf>
    <xf numFmtId="0" fontId="37" fillId="0" borderId="0" xfId="0" applyFont="1"/>
    <xf numFmtId="0" fontId="27" fillId="0" borderId="11" xfId="0" applyNumberFormat="1" applyFont="1" applyFill="1" applyBorder="1" applyAlignment="1" applyProtection="1">
      <alignment horizontal="center" vertical="top"/>
    </xf>
    <xf numFmtId="0" fontId="25" fillId="0" borderId="11" xfId="3" applyFont="1" applyFill="1" applyBorder="1" applyAlignment="1" applyProtection="1">
      <alignment horizontal="center" vertical="top"/>
    </xf>
    <xf numFmtId="0" fontId="25" fillId="0" borderId="1" xfId="3" applyFont="1" applyFill="1" applyBorder="1" applyAlignment="1" applyProtection="1">
      <alignment vertical="top" wrapText="1"/>
    </xf>
    <xf numFmtId="165" fontId="8" fillId="3" borderId="1" xfId="0" applyNumberFormat="1" applyFont="1" applyFill="1" applyBorder="1" applyAlignment="1">
      <alignment horizontal="center" vertical="top" wrapText="1"/>
    </xf>
    <xf numFmtId="165" fontId="8" fillId="0" borderId="9" xfId="0" applyNumberFormat="1" applyFont="1" applyFill="1" applyBorder="1" applyAlignment="1">
      <alignment horizontal="center" vertical="top" wrapText="1"/>
    </xf>
    <xf numFmtId="0" fontId="37" fillId="0" borderId="0" xfId="0" applyFont="1" applyFill="1" applyBorder="1" applyAlignment="1">
      <alignment vertical="top" wrapText="1"/>
    </xf>
    <xf numFmtId="165" fontId="37" fillId="0" borderId="0" xfId="0" applyNumberFormat="1" applyFont="1" applyFill="1" applyAlignment="1">
      <alignment vertical="top" wrapText="1"/>
    </xf>
    <xf numFmtId="0" fontId="37" fillId="0" borderId="0" xfId="0" applyFont="1" applyFill="1" applyAlignment="1">
      <alignment vertical="top" wrapText="1"/>
    </xf>
    <xf numFmtId="165" fontId="24" fillId="0" borderId="1" xfId="0" applyNumberFormat="1" applyFont="1" applyFill="1" applyBorder="1" applyAlignment="1">
      <alignment horizontal="center" vertical="top" wrapText="1"/>
    </xf>
    <xf numFmtId="165" fontId="27" fillId="0" borderId="1" xfId="0" applyNumberFormat="1" applyFont="1" applyFill="1" applyBorder="1" applyAlignment="1" applyProtection="1">
      <alignment horizontal="center" vertical="top"/>
    </xf>
    <xf numFmtId="165" fontId="27" fillId="0" borderId="9" xfId="0" applyNumberFormat="1" applyFont="1" applyFill="1" applyBorder="1" applyAlignment="1" applyProtection="1">
      <alignment horizontal="center" vertical="top"/>
    </xf>
    <xf numFmtId="165" fontId="18" fillId="0" borderId="9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 applyProtection="1">
      <alignment vertical="top"/>
    </xf>
    <xf numFmtId="0" fontId="38" fillId="0" borderId="1" xfId="0" applyFont="1" applyFill="1" applyBorder="1" applyAlignment="1">
      <alignment horizontal="center" vertical="top" wrapText="1"/>
    </xf>
    <xf numFmtId="0" fontId="38" fillId="0" borderId="0" xfId="0" applyFont="1" applyFill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165" fontId="18" fillId="0" borderId="13" xfId="0" applyNumberFormat="1" applyFont="1" applyFill="1" applyBorder="1" applyAlignment="1">
      <alignment vertical="top" wrapText="1"/>
    </xf>
    <xf numFmtId="165" fontId="25" fillId="0" borderId="13" xfId="0" applyNumberFormat="1" applyFont="1" applyFill="1" applyBorder="1" applyAlignment="1" applyProtection="1">
      <alignment horizontal="center" vertical="top"/>
    </xf>
    <xf numFmtId="165" fontId="18" fillId="0" borderId="13" xfId="0" applyNumberFormat="1" applyFont="1" applyFill="1" applyBorder="1" applyAlignment="1">
      <alignment horizontal="center" vertical="top" wrapText="1"/>
    </xf>
    <xf numFmtId="165" fontId="18" fillId="0" borderId="14" xfId="0" applyNumberFormat="1" applyFont="1" applyFill="1" applyBorder="1" applyAlignment="1">
      <alignment horizontal="center" vertical="top" wrapText="1"/>
    </xf>
    <xf numFmtId="0" fontId="38" fillId="0" borderId="0" xfId="0" applyFont="1"/>
    <xf numFmtId="0" fontId="17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0" fontId="14" fillId="0" borderId="10" xfId="0" applyNumberFormat="1" applyFont="1" applyFill="1" applyBorder="1" applyAlignment="1" applyProtection="1">
      <alignment horizontal="center" vertical="center" wrapText="1"/>
    </xf>
  </cellXfs>
  <cellStyles count="12">
    <cellStyle name="Normal_Доходи" xfId="1"/>
    <cellStyle name="Звичайний" xfId="0" builtinId="0"/>
    <cellStyle name="Звичайний 2" xfId="2"/>
    <cellStyle name="Звичайний 2 2" xfId="3"/>
    <cellStyle name="Звичайний 2 3" xfId="4"/>
    <cellStyle name="Звичайний 3" xfId="5"/>
    <cellStyle name="Звичайний 3 2" xfId="6"/>
    <cellStyle name="Звичайний 4" xfId="7"/>
    <cellStyle name="Нейтральный_Додаток_9_06-12-2012" xfId="8"/>
    <cellStyle name="Обычный 2" xfId="9"/>
    <cellStyle name="Обычный_Лист1_Додаток №8" xfId="10"/>
    <cellStyle name="Фінансовий 2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tabSelected="1" zoomScale="61" zoomScaleNormal="61" workbookViewId="0">
      <selection activeCell="J14" sqref="J14"/>
    </sheetView>
  </sheetViews>
  <sheetFormatPr defaultColWidth="6.85546875" defaultRowHeight="12.75" x14ac:dyDescent="0.2"/>
  <cols>
    <col min="1" max="1" width="11.42578125" style="2" customWidth="1"/>
    <col min="2" max="2" width="43.140625" style="1" customWidth="1"/>
    <col min="3" max="3" width="23.7109375" style="1" customWidth="1"/>
    <col min="4" max="4" width="20.28515625" style="1" customWidth="1"/>
    <col min="5" max="5" width="21.5703125" style="1" customWidth="1"/>
    <col min="6" max="6" width="17.28515625" style="1" customWidth="1"/>
    <col min="7" max="7" width="18.42578125" style="1" customWidth="1"/>
    <col min="8" max="8" width="24.85546875" style="1" customWidth="1"/>
    <col min="9" max="9" width="21" style="1" customWidth="1"/>
    <col min="10" max="10" width="21.5703125" style="1" customWidth="1"/>
    <col min="11" max="11" width="17.28515625" style="1" customWidth="1"/>
    <col min="12" max="12" width="18.85546875" style="1" customWidth="1"/>
    <col min="13" max="13" width="24.85546875" style="1" customWidth="1"/>
    <col min="14" max="14" width="22.140625" style="1" customWidth="1"/>
    <col min="15" max="15" width="18" style="1" customWidth="1"/>
    <col min="16" max="16" width="17.28515625" style="1" customWidth="1"/>
    <col min="17" max="17" width="19.28515625" style="1" customWidth="1"/>
    <col min="18" max="18" width="6.85546875" style="1" hidden="1" customWidth="1"/>
    <col min="19" max="19" width="21.42578125" style="1" hidden="1" customWidth="1"/>
    <col min="20" max="16384" width="6.85546875" style="1"/>
  </cols>
  <sheetData>
    <row r="2" spans="1:19" s="19" customFormat="1" ht="45" customHeight="1" x14ac:dyDescent="0.2">
      <c r="A2" s="86" t="s">
        <v>10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spans="1:19" s="19" customFormat="1" ht="73.900000000000006" customHeight="1" x14ac:dyDescent="0.2">
      <c r="A3" s="86" t="s">
        <v>28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4" spans="1:19" s="19" customFormat="1" ht="39.75" customHeight="1" x14ac:dyDescent="0.2">
      <c r="A4" s="86" t="s">
        <v>27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</row>
    <row r="5" spans="1:19" s="3" customFormat="1" ht="24.75" customHeight="1" thickBot="1" x14ac:dyDescent="0.35">
      <c r="A5" s="10"/>
      <c r="B5" s="11"/>
      <c r="C5" s="4"/>
      <c r="D5" s="4"/>
      <c r="E5" s="12"/>
      <c r="F5" s="4"/>
      <c r="G5" s="4"/>
      <c r="H5" s="20"/>
      <c r="I5" s="20"/>
      <c r="J5" s="5"/>
      <c r="K5" s="5"/>
      <c r="L5" s="16"/>
      <c r="M5" s="5"/>
      <c r="N5" s="5"/>
      <c r="O5" s="5"/>
      <c r="P5" s="5"/>
      <c r="Q5" s="17" t="s">
        <v>8</v>
      </c>
    </row>
    <row r="6" spans="1:19" s="3" customFormat="1" ht="34.5" customHeight="1" x14ac:dyDescent="0.2">
      <c r="A6" s="93" t="s">
        <v>0</v>
      </c>
      <c r="B6" s="90" t="s">
        <v>11</v>
      </c>
      <c r="C6" s="87" t="s">
        <v>19</v>
      </c>
      <c r="D6" s="87"/>
      <c r="E6" s="87"/>
      <c r="F6" s="87"/>
      <c r="G6" s="87"/>
      <c r="H6" s="88" t="s">
        <v>9</v>
      </c>
      <c r="I6" s="88"/>
      <c r="J6" s="88"/>
      <c r="K6" s="88"/>
      <c r="L6" s="88"/>
      <c r="M6" s="88" t="s">
        <v>29</v>
      </c>
      <c r="N6" s="88"/>
      <c r="O6" s="88"/>
      <c r="P6" s="88"/>
      <c r="Q6" s="89"/>
      <c r="R6" s="5"/>
    </row>
    <row r="7" spans="1:19" s="3" customFormat="1" ht="19.5" customHeight="1" x14ac:dyDescent="0.2">
      <c r="A7" s="94"/>
      <c r="B7" s="91"/>
      <c r="C7" s="83" t="s">
        <v>1</v>
      </c>
      <c r="D7" s="83"/>
      <c r="E7" s="83"/>
      <c r="F7" s="83"/>
      <c r="G7" s="83"/>
      <c r="H7" s="83" t="s">
        <v>1</v>
      </c>
      <c r="I7" s="83"/>
      <c r="J7" s="83"/>
      <c r="K7" s="83"/>
      <c r="L7" s="83"/>
      <c r="M7" s="83" t="s">
        <v>1</v>
      </c>
      <c r="N7" s="83"/>
      <c r="O7" s="83"/>
      <c r="P7" s="83"/>
      <c r="Q7" s="84"/>
      <c r="R7" s="5"/>
    </row>
    <row r="8" spans="1:19" s="3" customFormat="1" ht="12.75" customHeight="1" x14ac:dyDescent="0.2">
      <c r="A8" s="94"/>
      <c r="B8" s="91"/>
      <c r="C8" s="82" t="s">
        <v>2</v>
      </c>
      <c r="D8" s="80" t="s">
        <v>3</v>
      </c>
      <c r="E8" s="81" t="s">
        <v>4</v>
      </c>
      <c r="F8" s="81"/>
      <c r="G8" s="80" t="s">
        <v>5</v>
      </c>
      <c r="H8" s="82" t="s">
        <v>2</v>
      </c>
      <c r="I8" s="80" t="s">
        <v>3</v>
      </c>
      <c r="J8" s="81" t="s">
        <v>4</v>
      </c>
      <c r="K8" s="81"/>
      <c r="L8" s="80" t="s">
        <v>5</v>
      </c>
      <c r="M8" s="82" t="s">
        <v>2</v>
      </c>
      <c r="N8" s="80" t="s">
        <v>3</v>
      </c>
      <c r="O8" s="81" t="s">
        <v>4</v>
      </c>
      <c r="P8" s="81"/>
      <c r="Q8" s="85" t="s">
        <v>5</v>
      </c>
      <c r="R8" s="5"/>
    </row>
    <row r="9" spans="1:19" s="3" customFormat="1" ht="75.75" customHeight="1" x14ac:dyDescent="0.2">
      <c r="A9" s="95"/>
      <c r="B9" s="92"/>
      <c r="C9" s="82"/>
      <c r="D9" s="80"/>
      <c r="E9" s="15" t="s">
        <v>6</v>
      </c>
      <c r="F9" s="22" t="s">
        <v>7</v>
      </c>
      <c r="G9" s="80"/>
      <c r="H9" s="82"/>
      <c r="I9" s="80"/>
      <c r="J9" s="15" t="s">
        <v>6</v>
      </c>
      <c r="K9" s="22" t="s">
        <v>7</v>
      </c>
      <c r="L9" s="80"/>
      <c r="M9" s="82"/>
      <c r="N9" s="80"/>
      <c r="O9" s="15" t="s">
        <v>6</v>
      </c>
      <c r="P9" s="22" t="s">
        <v>7</v>
      </c>
      <c r="Q9" s="85"/>
      <c r="R9" s="5"/>
    </row>
    <row r="10" spans="1:19" s="29" customFormat="1" ht="27" hidden="1" customHeight="1" x14ac:dyDescent="0.2">
      <c r="A10" s="34"/>
      <c r="B10" s="25" t="s">
        <v>12</v>
      </c>
      <c r="C10" s="30">
        <f>878478015.3</f>
        <v>878478015.29999995</v>
      </c>
      <c r="D10" s="30">
        <f>800776477.1</f>
        <v>800776477.10000002</v>
      </c>
      <c r="E10" s="30">
        <f>138674086.8</f>
        <v>138674086.80000001</v>
      </c>
      <c r="F10" s="30">
        <f>7436684.9</f>
        <v>7436684.9000000004</v>
      </c>
      <c r="G10" s="30">
        <f>76201538.2</f>
        <v>76201538.200000003</v>
      </c>
      <c r="H10" s="30">
        <f>878478015.3+20078.8+16361.4</f>
        <v>878514455.49999988</v>
      </c>
      <c r="I10" s="30">
        <f>800776477.1+10627</f>
        <v>800787104.10000002</v>
      </c>
      <c r="J10" s="30">
        <f>138674086.8+8720.5</f>
        <v>138682807.30000001</v>
      </c>
      <c r="K10" s="30">
        <f>7436684.9</f>
        <v>7436684.9000000004</v>
      </c>
      <c r="L10" s="30">
        <f>76201538.2+9451.8+16361.4</f>
        <v>76227351.400000006</v>
      </c>
      <c r="M10" s="26">
        <f>H10-C10</f>
        <v>36440.199999928474</v>
      </c>
      <c r="N10" s="26">
        <f>I10-D10</f>
        <v>10627</v>
      </c>
      <c r="O10" s="26">
        <f>J10-E10</f>
        <v>8720.5</v>
      </c>
      <c r="P10" s="26">
        <f>K10-F10</f>
        <v>0</v>
      </c>
      <c r="Q10" s="35">
        <f>L10-G10</f>
        <v>25813.20000000298</v>
      </c>
      <c r="R10" s="27"/>
      <c r="S10" s="28">
        <f>L10-G10</f>
        <v>25813.20000000298</v>
      </c>
    </row>
    <row r="11" spans="1:19" s="48" customFormat="1" ht="18.75" x14ac:dyDescent="0.2">
      <c r="A11" s="41"/>
      <c r="B11" s="33" t="s">
        <v>12</v>
      </c>
      <c r="C11" s="30">
        <v>1135078984.4000001</v>
      </c>
      <c r="D11" s="30">
        <v>987550879.80000031</v>
      </c>
      <c r="E11" s="30">
        <v>187421172.69999996</v>
      </c>
      <c r="F11" s="30">
        <v>8787081.1999999974</v>
      </c>
      <c r="G11" s="30">
        <v>78358566.900000006</v>
      </c>
      <c r="H11" s="30">
        <v>1135078984.4000001</v>
      </c>
      <c r="I11" s="30">
        <f>987550879.8+N11</f>
        <v>988814833.89999998</v>
      </c>
      <c r="J11" s="30">
        <v>187421172.69999996</v>
      </c>
      <c r="K11" s="30">
        <v>8787081.1999999974</v>
      </c>
      <c r="L11" s="30">
        <v>78358566.900000006</v>
      </c>
      <c r="M11" s="42"/>
      <c r="N11" s="43">
        <f>N15+N19</f>
        <v>1263954.0999999999</v>
      </c>
      <c r="O11" s="30"/>
      <c r="P11" s="44"/>
      <c r="Q11" s="45"/>
      <c r="R11" s="46"/>
      <c r="S11" s="47"/>
    </row>
    <row r="12" spans="1:19" s="77" customFormat="1" ht="56.25" x14ac:dyDescent="0.25">
      <c r="A12" s="49" t="s">
        <v>22</v>
      </c>
      <c r="B12" s="50" t="s">
        <v>23</v>
      </c>
      <c r="C12" s="30">
        <v>235854702.40000004</v>
      </c>
      <c r="D12" s="30">
        <v>166432450.10000002</v>
      </c>
      <c r="E12" s="30"/>
      <c r="F12" s="30"/>
      <c r="G12" s="30">
        <v>252714.6</v>
      </c>
      <c r="H12" s="30">
        <f>H13</f>
        <v>234590748.29999998</v>
      </c>
      <c r="I12" s="30">
        <v>166432450.10000002</v>
      </c>
      <c r="J12" s="30"/>
      <c r="K12" s="30"/>
      <c r="L12" s="30">
        <v>252714.6</v>
      </c>
      <c r="M12" s="52">
        <f t="shared" ref="M12:M17" si="0">H12-C12</f>
        <v>-1263954.1000000536</v>
      </c>
      <c r="N12" s="43"/>
      <c r="O12" s="30"/>
      <c r="P12" s="44"/>
      <c r="Q12" s="45"/>
    </row>
    <row r="13" spans="1:19" s="56" customFormat="1" ht="58.5" x14ac:dyDescent="0.25">
      <c r="A13" s="57" t="s">
        <v>24</v>
      </c>
      <c r="B13" s="24" t="s">
        <v>23</v>
      </c>
      <c r="C13" s="51">
        <v>235854702.40000004</v>
      </c>
      <c r="D13" s="51">
        <v>166432450.10000002</v>
      </c>
      <c r="E13" s="51"/>
      <c r="F13" s="51"/>
      <c r="G13" s="51">
        <v>252714.6</v>
      </c>
      <c r="H13" s="51">
        <f>235854702.4-11836.3-1252117.8</f>
        <v>234590748.29999998</v>
      </c>
      <c r="I13" s="51">
        <v>166432450.10000002</v>
      </c>
      <c r="J13" s="51"/>
      <c r="K13" s="51"/>
      <c r="L13" s="51">
        <v>252714.6</v>
      </c>
      <c r="M13" s="53">
        <f t="shared" si="0"/>
        <v>-1263954.1000000536</v>
      </c>
      <c r="N13" s="53"/>
      <c r="O13" s="51"/>
      <c r="P13" s="54"/>
      <c r="Q13" s="55"/>
    </row>
    <row r="14" spans="1:19" s="56" customFormat="1" ht="75" x14ac:dyDescent="0.25">
      <c r="A14" s="58" t="s">
        <v>25</v>
      </c>
      <c r="B14" s="59" t="s">
        <v>26</v>
      </c>
      <c r="C14" s="51">
        <v>64669537.700000003</v>
      </c>
      <c r="D14" s="51"/>
      <c r="E14" s="51"/>
      <c r="F14" s="51"/>
      <c r="G14" s="51"/>
      <c r="H14" s="51">
        <f>64669537.7-11836.3-1252117.8</f>
        <v>63405583.600000009</v>
      </c>
      <c r="I14" s="51"/>
      <c r="J14" s="51"/>
      <c r="K14" s="51"/>
      <c r="L14" s="51"/>
      <c r="M14" s="53">
        <f t="shared" si="0"/>
        <v>-1263954.099999994</v>
      </c>
      <c r="N14" s="53"/>
      <c r="O14" s="51"/>
      <c r="P14" s="54"/>
      <c r="Q14" s="55"/>
    </row>
    <row r="15" spans="1:19" s="64" customFormat="1" ht="18.75" x14ac:dyDescent="0.2">
      <c r="A15" s="36">
        <v>6730000</v>
      </c>
      <c r="B15" s="50" t="s">
        <v>13</v>
      </c>
      <c r="C15" s="30">
        <v>759979.5</v>
      </c>
      <c r="D15" s="30">
        <v>759979.5</v>
      </c>
      <c r="E15" s="30">
        <v>191422.5</v>
      </c>
      <c r="F15" s="30">
        <v>3618.5</v>
      </c>
      <c r="G15" s="30"/>
      <c r="H15" s="30">
        <f>759979.5+M15</f>
        <v>771815.8</v>
      </c>
      <c r="I15" s="30">
        <f>759979.5+N15</f>
        <v>771815.8</v>
      </c>
      <c r="J15" s="30">
        <v>191422.5</v>
      </c>
      <c r="K15" s="30">
        <v>3618.5</v>
      </c>
      <c r="L15" s="30"/>
      <c r="M15" s="60">
        <f>M16</f>
        <v>11836.3</v>
      </c>
      <c r="N15" s="60">
        <f>N16</f>
        <v>11836.3</v>
      </c>
      <c r="O15" s="42"/>
      <c r="P15" s="30"/>
      <c r="Q15" s="61"/>
      <c r="R15" s="62"/>
      <c r="S15" s="63" t="e">
        <f>#REF!+#REF!</f>
        <v>#REF!</v>
      </c>
    </row>
    <row r="16" spans="1:19" s="64" customFormat="1" ht="39" x14ac:dyDescent="0.2">
      <c r="A16" s="37">
        <v>6731000</v>
      </c>
      <c r="B16" s="24" t="s">
        <v>14</v>
      </c>
      <c r="C16" s="30">
        <v>759979.5</v>
      </c>
      <c r="D16" s="51">
        <f>759979.5</f>
        <v>759979.5</v>
      </c>
      <c r="E16" s="51">
        <v>191422.5</v>
      </c>
      <c r="F16" s="51">
        <v>3618.5</v>
      </c>
      <c r="G16" s="51"/>
      <c r="H16" s="30">
        <f>759979.5+M16</f>
        <v>771815.8</v>
      </c>
      <c r="I16" s="30">
        <f>759979.5+N16</f>
        <v>771815.8</v>
      </c>
      <c r="J16" s="51">
        <f>SUM(J17:J18)</f>
        <v>191422.5</v>
      </c>
      <c r="K16" s="51">
        <f>SUM(K17:K18)</f>
        <v>3618.5</v>
      </c>
      <c r="L16" s="51"/>
      <c r="M16" s="52">
        <f>M17+M18</f>
        <v>11836.3</v>
      </c>
      <c r="N16" s="52">
        <f>N17+N18</f>
        <v>11836.3</v>
      </c>
      <c r="O16" s="65"/>
      <c r="P16" s="66"/>
      <c r="Q16" s="67"/>
      <c r="R16" s="62"/>
      <c r="S16" s="63">
        <f>N15+Q15</f>
        <v>11836.3</v>
      </c>
    </row>
    <row r="17" spans="1:19" s="64" customFormat="1" ht="56.25" x14ac:dyDescent="0.2">
      <c r="A17" s="38">
        <v>6731010</v>
      </c>
      <c r="B17" s="23" t="s">
        <v>16</v>
      </c>
      <c r="C17" s="51">
        <f>D17</f>
        <v>261168.7</v>
      </c>
      <c r="D17" s="51">
        <f>261168.7</f>
        <v>261168.7</v>
      </c>
      <c r="E17" s="51">
        <v>191422.5</v>
      </c>
      <c r="F17" s="51">
        <v>3618.5</v>
      </c>
      <c r="G17" s="51"/>
      <c r="H17" s="51">
        <f>I17+L17</f>
        <v>272010.2</v>
      </c>
      <c r="I17" s="51">
        <f>261168.7+10841.5</f>
        <v>272010.2</v>
      </c>
      <c r="J17" s="51">
        <v>191422.5</v>
      </c>
      <c r="K17" s="51">
        <v>3618.5</v>
      </c>
      <c r="L17" s="51"/>
      <c r="M17" s="51">
        <f t="shared" si="0"/>
        <v>10841.5</v>
      </c>
      <c r="N17" s="51">
        <f>I17-D17</f>
        <v>10841.5</v>
      </c>
      <c r="O17" s="51"/>
      <c r="P17" s="51"/>
      <c r="Q17" s="68"/>
      <c r="R17" s="62"/>
      <c r="S17" s="63"/>
    </row>
    <row r="18" spans="1:19" s="64" customFormat="1" ht="37.5" x14ac:dyDescent="0.2">
      <c r="A18" s="38">
        <v>6731020</v>
      </c>
      <c r="B18" s="23" t="s">
        <v>15</v>
      </c>
      <c r="C18" s="51">
        <v>10641.2</v>
      </c>
      <c r="D18" s="51">
        <v>10641.2</v>
      </c>
      <c r="E18" s="51" t="s">
        <v>20</v>
      </c>
      <c r="F18" s="51" t="s">
        <v>21</v>
      </c>
      <c r="G18" s="51"/>
      <c r="H18" s="51">
        <f>I18+L18</f>
        <v>11636</v>
      </c>
      <c r="I18" s="51">
        <v>11636</v>
      </c>
      <c r="J18" s="51" t="s">
        <v>20</v>
      </c>
      <c r="K18" s="51" t="s">
        <v>21</v>
      </c>
      <c r="L18" s="51"/>
      <c r="M18" s="51">
        <f>N18+Q18</f>
        <v>994.79999999999927</v>
      </c>
      <c r="N18" s="51">
        <f>I18-D18</f>
        <v>994.79999999999927</v>
      </c>
      <c r="O18" s="51"/>
      <c r="P18" s="51"/>
      <c r="Q18" s="68"/>
      <c r="R18" s="62"/>
      <c r="S18" s="63" t="e">
        <f>#REF!+#REF!</f>
        <v>#REF!</v>
      </c>
    </row>
    <row r="19" spans="1:19" s="71" customFormat="1" ht="37.5" x14ac:dyDescent="0.2">
      <c r="A19" s="36">
        <v>6740000</v>
      </c>
      <c r="B19" s="50" t="s">
        <v>17</v>
      </c>
      <c r="C19" s="69">
        <v>1000000</v>
      </c>
      <c r="D19" s="44">
        <v>1000000</v>
      </c>
      <c r="E19" s="44"/>
      <c r="F19" s="44"/>
      <c r="G19" s="44"/>
      <c r="H19" s="30">
        <f>I19</f>
        <v>2252117.7999999998</v>
      </c>
      <c r="I19" s="30">
        <f>I20</f>
        <v>2252117.7999999998</v>
      </c>
      <c r="J19" s="44"/>
      <c r="K19" s="44"/>
      <c r="L19" s="70"/>
      <c r="M19" s="30">
        <f>N19</f>
        <v>1252117.7999999998</v>
      </c>
      <c r="N19" s="30">
        <f>N20</f>
        <v>1252117.7999999998</v>
      </c>
      <c r="O19" s="30"/>
      <c r="P19" s="70"/>
      <c r="Q19" s="61"/>
    </row>
    <row r="20" spans="1:19" s="64" customFormat="1" ht="39" x14ac:dyDescent="0.2">
      <c r="A20" s="37">
        <v>6741000</v>
      </c>
      <c r="B20" s="24" t="s">
        <v>17</v>
      </c>
      <c r="C20" s="69">
        <v>1000000</v>
      </c>
      <c r="D20" s="44">
        <v>1000000</v>
      </c>
      <c r="E20" s="44"/>
      <c r="F20" s="44"/>
      <c r="G20" s="44"/>
      <c r="H20" s="30">
        <f>I20</f>
        <v>2252117.7999999998</v>
      </c>
      <c r="I20" s="30">
        <f>I21</f>
        <v>2252117.7999999998</v>
      </c>
      <c r="J20" s="44"/>
      <c r="K20" s="44"/>
      <c r="L20" s="72"/>
      <c r="M20" s="30">
        <f>N20</f>
        <v>1252117.7999999998</v>
      </c>
      <c r="N20" s="30">
        <f>N21</f>
        <v>1252117.7999999998</v>
      </c>
      <c r="O20" s="51"/>
      <c r="P20" s="72"/>
      <c r="Q20" s="61"/>
    </row>
    <row r="21" spans="1:19" s="64" customFormat="1" ht="94.5" thickBot="1" x14ac:dyDescent="0.25">
      <c r="A21" s="39">
        <v>6741020</v>
      </c>
      <c r="B21" s="40" t="s">
        <v>18</v>
      </c>
      <c r="C21" s="73">
        <v>1000000</v>
      </c>
      <c r="D21" s="74">
        <v>1000000</v>
      </c>
      <c r="E21" s="73"/>
      <c r="F21" s="73"/>
      <c r="G21" s="73"/>
      <c r="H21" s="74">
        <f>I21</f>
        <v>2252117.7999999998</v>
      </c>
      <c r="I21" s="74">
        <v>2252117.7999999998</v>
      </c>
      <c r="J21" s="73"/>
      <c r="K21" s="73"/>
      <c r="L21" s="75"/>
      <c r="M21" s="74">
        <f>N21</f>
        <v>1252117.7999999998</v>
      </c>
      <c r="N21" s="74">
        <f>I21-D21</f>
        <v>1252117.7999999998</v>
      </c>
      <c r="O21" s="75"/>
      <c r="P21" s="75"/>
      <c r="Q21" s="76"/>
      <c r="R21" s="62"/>
    </row>
    <row r="22" spans="1:19" ht="14.25" x14ac:dyDescent="0.2">
      <c r="A22" s="6"/>
      <c r="B22" s="7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32"/>
      <c r="N22" s="7"/>
      <c r="O22" s="7"/>
      <c r="P22" s="7"/>
      <c r="Q22" s="7"/>
    </row>
    <row r="23" spans="1:19" s="8" customFormat="1" ht="27" customHeight="1" x14ac:dyDescent="0.2">
      <c r="A23" s="14"/>
      <c r="B23" s="21"/>
      <c r="C23" s="18"/>
      <c r="D23" s="21"/>
      <c r="E23" s="18"/>
      <c r="F23" s="18"/>
      <c r="G23" s="18"/>
      <c r="H23" s="18"/>
      <c r="I23" s="78"/>
      <c r="J23" s="78"/>
      <c r="K23" s="78"/>
      <c r="L23" s="78"/>
      <c r="M23" s="79"/>
      <c r="N23" s="78"/>
      <c r="O23" s="78"/>
      <c r="P23" s="3"/>
    </row>
    <row r="24" spans="1:19" ht="12.75" customHeight="1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9"/>
    </row>
    <row r="25" spans="1:19" ht="12.75" customHeight="1" x14ac:dyDescent="0.2"/>
    <row r="26" spans="1:19" ht="12.75" customHeight="1" x14ac:dyDescent="0.2"/>
    <row r="27" spans="1:19" ht="12.75" customHeight="1" x14ac:dyDescent="0.2"/>
    <row r="28" spans="1:19" ht="12.75" customHeight="1" x14ac:dyDescent="0.2">
      <c r="E28" s="7"/>
    </row>
    <row r="29" spans="1:19" ht="12.75" customHeight="1" x14ac:dyDescent="0.2">
      <c r="E29" s="31"/>
    </row>
  </sheetData>
  <mergeCells count="25">
    <mergeCell ref="A2:Q2"/>
    <mergeCell ref="A3:Q3"/>
    <mergeCell ref="A4:Q4"/>
    <mergeCell ref="C6:G6"/>
    <mergeCell ref="H6:L6"/>
    <mergeCell ref="M6:Q6"/>
    <mergeCell ref="B6:B9"/>
    <mergeCell ref="A6:A9"/>
    <mergeCell ref="C7:G7"/>
    <mergeCell ref="H7:L7"/>
    <mergeCell ref="M7:Q7"/>
    <mergeCell ref="C8:C9"/>
    <mergeCell ref="D8:D9"/>
    <mergeCell ref="E8:F8"/>
    <mergeCell ref="G8:G9"/>
    <mergeCell ref="H8:H9"/>
    <mergeCell ref="Q8:Q9"/>
    <mergeCell ref="I23:L23"/>
    <mergeCell ref="M23:O23"/>
    <mergeCell ref="I8:I9"/>
    <mergeCell ref="J8:K8"/>
    <mergeCell ref="L8:L9"/>
    <mergeCell ref="M8:M9"/>
    <mergeCell ref="N8:N9"/>
    <mergeCell ref="O8:P8"/>
  </mergeCells>
  <printOptions horizontalCentered="1"/>
  <pageMargins left="0" right="0" top="1.1811023622047245" bottom="0" header="0" footer="0"/>
  <pageSetup paperSize="9" scale="4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84F651-0EF4-48F7-8613-11D87E18811E}"/>
</file>

<file path=customXml/itemProps2.xml><?xml version="1.0" encoding="utf-8"?>
<ds:datastoreItem xmlns:ds="http://schemas.openxmlformats.org/officeDocument/2006/customXml" ds:itemID="{6FCD0954-4298-4C3D-BD40-361B14DB9125}"/>
</file>

<file path=customXml/itemProps3.xml><?xml version="1.0" encoding="utf-8"?>
<ds:datastoreItem xmlns:ds="http://schemas.openxmlformats.org/officeDocument/2006/customXml" ds:itemID="{2194F133-4135-45C1-A6AA-A0F7FAFC6C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порівняння змін до додатка № 3</vt:lpstr>
      <vt:lpstr>'порівняння змін до додатка № 3'!Область_друку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2020-06-19T03:37:06Z</dcterms:created>
  <dcterms:modified xsi:type="dcterms:W3CDTF">2020-06-19T03:37:06Z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