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yachenko\Desktop\Проект\"/>
    </mc:Choice>
  </mc:AlternateContent>
  <xr:revisionPtr revIDLastSave="0" documentId="13_ncr:1_{317C14BB-4ACC-4C82-BBC9-2F7E9B0B3245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dod_2" sheetId="1" r:id="rId1"/>
  </sheets>
  <definedNames>
    <definedName name="_xlnm.Print_Titles" localSheetId="0">dod_2!$4:$6</definedName>
    <definedName name="_xlnm.Print_Titles">#REF!</definedName>
    <definedName name="_xlnm.Print_Area" localSheetId="0">dod_2!$A$1:$N$15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1" i="1" l="1"/>
  <c r="J11" i="1"/>
  <c r="M10" i="1"/>
  <c r="L10" i="1"/>
  <c r="K10" i="1"/>
  <c r="J10" i="1"/>
  <c r="M9" i="1"/>
  <c r="L9" i="1"/>
  <c r="K9" i="1"/>
  <c r="J9" i="1"/>
  <c r="M8" i="1"/>
  <c r="L8" i="1"/>
  <c r="K8" i="1"/>
  <c r="J8" i="1"/>
  <c r="M7" i="1"/>
  <c r="L7" i="1"/>
  <c r="K7" i="1"/>
  <c r="J7" i="1"/>
  <c r="I11" i="1"/>
  <c r="N11" i="1" s="1"/>
  <c r="I10" i="1"/>
  <c r="N10" i="1" s="1"/>
  <c r="I9" i="1"/>
  <c r="N9" i="1" s="1"/>
  <c r="I8" i="1"/>
  <c r="N8" i="1" s="1"/>
  <c r="I7" i="1"/>
  <c r="N7" i="1" s="1"/>
</calcChain>
</file>

<file path=xl/sharedStrings.xml><?xml version="1.0" encoding="utf-8"?>
<sst xmlns="http://schemas.openxmlformats.org/spreadsheetml/2006/main" count="30" uniqueCount="22">
  <si>
    <t>Код програмної класифікації видатків та кредитування державного бюджету</t>
  </si>
  <si>
    <t>Код функціональної класифікації видатків та кредитування бюджету</t>
  </si>
  <si>
    <t>Загальний фонд</t>
  </si>
  <si>
    <t>Спеціальний фонд</t>
  </si>
  <si>
    <t>Всього</t>
  </si>
  <si>
    <t>оплата праці</t>
  </si>
  <si>
    <t>видатки 
споживання</t>
  </si>
  <si>
    <t>комунальні 
послуги та 
енергоносії</t>
  </si>
  <si>
    <t>видатки 
розвитку</t>
  </si>
  <si>
    <t>з них:</t>
  </si>
  <si>
    <t>Разом:</t>
  </si>
  <si>
    <t>Найменування згідно з відомчою і програмною класифікаціями видатків та кредитування державного бюджету</t>
  </si>
  <si>
    <t>Всього:</t>
  </si>
  <si>
    <t>(тис. грн)</t>
  </si>
  <si>
    <t/>
  </si>
  <si>
    <t>Міністерство оборони України</t>
  </si>
  <si>
    <t>Апарат Міністерства оборони України</t>
  </si>
  <si>
    <t>0210</t>
  </si>
  <si>
    <t>Розвиток, закупівля, модернізація та ремонт озброєння, військової техніки, засобів та обладнання</t>
  </si>
  <si>
    <t>Додаток № 2
до проєкту Закону України “Про внесення змін до Закону України 
“Про Державний бюджет України на 2022 рік” щодо збільшення видатків 
на оборону”</t>
  </si>
  <si>
    <t>Забезпечення діяльності Збройних Сил України, підготовка кадрів і військ, медичне забезпечення особового складу, ветеранів військової служби та членів їхніх сімей, ветеранів війни</t>
  </si>
  <si>
    <t>Зміни до додатка № 3 до Закону України “Про Державний бюджет України на 2022 рік”
“Розподіл видатків Державного бюджету України на 2022 рік”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</si>
</sst>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₴_-;\-* #,##0.00_₴_-;_-* &quot;-&quot;??_₴_-;_-@_-"/>
    <numFmt numFmtId="165" formatCode="#,##0.0"/>
    <numFmt numFmtId="166" formatCode="* #,##0.0;* \-#,##0.0;* &quot;&quot;"/>
    <numFmt numFmtId="167" formatCode="_-* #,##0.0_₴_-;\-* #,##0.0_₴_-;_-* &quot;-&quot;?_₴_-;_-@_-"/>
    <numFmt numFmtId="168" formatCode="_-* #,##0.0\ _₴_-;\-* #,##0.0\ _₴_-;_-* &quot;-&quot;?\ _₴_-;_-@_-"/>
    <numFmt numFmtId="169" formatCode="#,##0.0_ ;\-#,##0.0\ "/>
    <numFmt numFmtId="170" formatCode="0.0"/>
  </numFmts>
  <fonts count="21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7.5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8"/>
      <name val="Times New Roman"/>
      <family val="1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9" fillId="0" borderId="0"/>
    <xf numFmtId="0" fontId="16" fillId="0" borderId="0"/>
    <xf numFmtId="0" fontId="1" fillId="0" borderId="0"/>
    <xf numFmtId="0" fontId="10" fillId="0" borderId="0"/>
    <xf numFmtId="0" fontId="17" fillId="0" borderId="0"/>
    <xf numFmtId="0" fontId="11" fillId="0" borderId="0"/>
    <xf numFmtId="0" fontId="16" fillId="0" borderId="0"/>
    <xf numFmtId="164" fontId="12" fillId="0" borderId="0" applyFont="0" applyFill="0" applyBorder="0" applyAlignment="0" applyProtection="0"/>
    <xf numFmtId="0" fontId="1" fillId="0" borderId="0"/>
  </cellStyleXfs>
  <cellXfs count="55">
    <xf numFmtId="0" fontId="0" fillId="0" borderId="0" xfId="0"/>
    <xf numFmtId="0" fontId="1" fillId="0" borderId="0" xfId="0" applyNumberFormat="1" applyFont="1" applyFill="1" applyAlignment="1" applyProtection="1"/>
    <xf numFmtId="0" fontId="2" fillId="0" borderId="0" xfId="0" applyNumberFormat="1" applyFont="1" applyFill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/>
    </xf>
    <xf numFmtId="0" fontId="7" fillId="0" borderId="0" xfId="0" applyNumberFormat="1" applyFont="1" applyFill="1" applyAlignment="1" applyProtection="1">
      <alignment horizontal="center"/>
    </xf>
    <xf numFmtId="0" fontId="0" fillId="0" borderId="0" xfId="0" applyFill="1"/>
    <xf numFmtId="0" fontId="0" fillId="0" borderId="1" xfId="0" applyFill="1" applyBorder="1" applyAlignment="1">
      <alignment horizontal="center"/>
    </xf>
    <xf numFmtId="0" fontId="1" fillId="0" borderId="0" xfId="0" applyFont="1" applyFill="1" applyBorder="1"/>
    <xf numFmtId="0" fontId="14" fillId="0" borderId="0" xfId="0" applyNumberFormat="1" applyFont="1" applyFill="1" applyAlignment="1" applyProtection="1"/>
    <xf numFmtId="0" fontId="14" fillId="0" borderId="0" xfId="3" applyNumberFormat="1" applyFont="1" applyFill="1" applyAlignment="1" applyProtection="1">
      <alignment vertical="center"/>
    </xf>
    <xf numFmtId="166" fontId="1" fillId="0" borderId="0" xfId="0" applyNumberFormat="1" applyFont="1" applyFill="1" applyAlignment="1" applyProtection="1"/>
    <xf numFmtId="167" fontId="1" fillId="0" borderId="0" xfId="0" applyNumberFormat="1" applyFont="1" applyFill="1" applyAlignment="1" applyProtection="1"/>
    <xf numFmtId="165" fontId="1" fillId="0" borderId="0" xfId="0" applyNumberFormat="1" applyFont="1" applyFill="1" applyAlignment="1" applyProtection="1"/>
    <xf numFmtId="0" fontId="14" fillId="0" borderId="0" xfId="0" applyNumberFormat="1" applyFont="1" applyFill="1" applyAlignment="1" applyProtection="1">
      <alignment vertical="justify"/>
    </xf>
    <xf numFmtId="0" fontId="1" fillId="0" borderId="1" xfId="0" applyFont="1" applyFill="1" applyBorder="1" applyAlignment="1">
      <alignment horizontal="right"/>
    </xf>
    <xf numFmtId="168" fontId="1" fillId="0" borderId="0" xfId="0" applyNumberFormat="1" applyFont="1" applyFill="1" applyAlignment="1" applyProtection="1"/>
    <xf numFmtId="169" fontId="1" fillId="0" borderId="0" xfId="0" applyNumberFormat="1" applyFont="1" applyFill="1" applyAlignment="1" applyProtection="1"/>
    <xf numFmtId="165" fontId="4" fillId="0" borderId="2" xfId="0" applyNumberFormat="1" applyFont="1" applyFill="1" applyBorder="1" applyAlignment="1" applyProtection="1">
      <alignment vertical="center"/>
    </xf>
    <xf numFmtId="165" fontId="4" fillId="0" borderId="2" xfId="0" applyNumberFormat="1" applyFont="1" applyFill="1" applyBorder="1" applyAlignment="1" applyProtection="1">
      <alignment horizontal="center" vertical="center"/>
    </xf>
    <xf numFmtId="0" fontId="4" fillId="0" borderId="4" xfId="9" applyNumberFormat="1" applyFont="1" applyFill="1" applyBorder="1" applyAlignment="1" applyProtection="1">
      <alignment horizontal="center" vertical="top"/>
    </xf>
    <xf numFmtId="0" fontId="1" fillId="0" borderId="4" xfId="9" applyNumberFormat="1" applyFont="1" applyFill="1" applyBorder="1" applyAlignment="1" applyProtection="1">
      <alignment horizontal="center" vertical="top"/>
    </xf>
    <xf numFmtId="0" fontId="4" fillId="0" borderId="4" xfId="9" applyNumberFormat="1" applyFont="1" applyFill="1" applyBorder="1" applyAlignment="1" applyProtection="1">
      <alignment vertical="top" wrapText="1"/>
    </xf>
    <xf numFmtId="0" fontId="5" fillId="0" borderId="4" xfId="9" applyNumberFormat="1" applyFont="1" applyFill="1" applyBorder="1" applyAlignment="1" applyProtection="1">
      <alignment horizontal="center" vertical="top"/>
    </xf>
    <xf numFmtId="0" fontId="6" fillId="0" borderId="4" xfId="9" applyNumberFormat="1" applyFont="1" applyFill="1" applyBorder="1" applyAlignment="1" applyProtection="1">
      <alignment horizontal="center" vertical="top"/>
    </xf>
    <xf numFmtId="0" fontId="5" fillId="0" borderId="4" xfId="9" applyNumberFormat="1" applyFont="1" applyFill="1" applyBorder="1" applyAlignment="1" applyProtection="1">
      <alignment vertical="top" wrapText="1"/>
    </xf>
    <xf numFmtId="0" fontId="1" fillId="0" borderId="2" xfId="9" applyNumberFormat="1" applyFont="1" applyFill="1" applyBorder="1" applyAlignment="1" applyProtection="1">
      <alignment horizontal="center" vertical="top"/>
    </xf>
    <xf numFmtId="0" fontId="1" fillId="0" borderId="2" xfId="9" applyNumberFormat="1" applyFont="1" applyFill="1" applyBorder="1" applyAlignment="1" applyProtection="1">
      <alignment vertical="top" wrapText="1"/>
    </xf>
    <xf numFmtId="165" fontId="1" fillId="0" borderId="4" xfId="9" applyNumberFormat="1" applyFont="1" applyFill="1" applyBorder="1" applyAlignment="1" applyProtection="1">
      <alignment horizontal="right" vertical="top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8" fillId="0" borderId="0" xfId="0" applyNumberFormat="1" applyFont="1" applyFill="1" applyAlignment="1" applyProtection="1">
      <alignment horizontal="center" vertical="center" wrapText="1"/>
    </xf>
    <xf numFmtId="0" fontId="19" fillId="0" borderId="0" xfId="0" applyFont="1" applyFill="1" applyAlignment="1">
      <alignment horizontal="center"/>
    </xf>
    <xf numFmtId="0" fontId="19" fillId="0" borderId="0" xfId="0" applyNumberFormat="1" applyFont="1" applyFill="1" applyAlignment="1" applyProtection="1"/>
    <xf numFmtId="168" fontId="19" fillId="0" borderId="0" xfId="0" applyNumberFormat="1" applyFont="1" applyFill="1" applyAlignment="1" applyProtection="1"/>
    <xf numFmtId="0" fontId="20" fillId="0" borderId="0" xfId="0" applyNumberFormat="1" applyFont="1" applyFill="1" applyAlignment="1" applyProtection="1">
      <alignment vertical="justify" wrapText="1"/>
    </xf>
    <xf numFmtId="0" fontId="20" fillId="0" borderId="0" xfId="0" applyNumberFormat="1" applyFont="1" applyFill="1" applyAlignment="1" applyProtection="1">
      <alignment vertical="justify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/>
    <xf numFmtId="165" fontId="4" fillId="0" borderId="2" xfId="9" applyNumberFormat="1" applyFont="1" applyFill="1" applyBorder="1" applyAlignment="1" applyProtection="1">
      <alignment vertical="center"/>
    </xf>
    <xf numFmtId="166" fontId="4" fillId="0" borderId="2" xfId="0" applyNumberFormat="1" applyFont="1" applyFill="1" applyBorder="1" applyAlignment="1" applyProtection="1">
      <alignment vertical="center"/>
    </xf>
    <xf numFmtId="165" fontId="4" fillId="0" borderId="4" xfId="9" applyNumberFormat="1" applyFont="1" applyFill="1" applyBorder="1" applyAlignment="1" applyProtection="1">
      <alignment vertical="center"/>
    </xf>
    <xf numFmtId="165" fontId="5" fillId="0" borderId="2" xfId="0" applyNumberFormat="1" applyFont="1" applyFill="1" applyBorder="1" applyAlignment="1" applyProtection="1">
      <alignment vertical="center"/>
    </xf>
    <xf numFmtId="165" fontId="1" fillId="0" borderId="2" xfId="0" applyNumberFormat="1" applyFont="1" applyFill="1" applyBorder="1" applyAlignment="1" applyProtection="1">
      <alignment vertical="center"/>
    </xf>
    <xf numFmtId="165" fontId="1" fillId="0" borderId="2" xfId="9" applyNumberFormat="1" applyFont="1" applyFill="1" applyBorder="1" applyAlignment="1" applyProtection="1">
      <alignment vertical="center"/>
    </xf>
    <xf numFmtId="0" fontId="3" fillId="0" borderId="0" xfId="0" applyNumberFormat="1" applyFont="1" applyFill="1" applyAlignment="1" applyProtection="1"/>
    <xf numFmtId="165" fontId="1" fillId="0" borderId="0" xfId="0" applyNumberFormat="1" applyFont="1" applyFill="1" applyBorder="1"/>
    <xf numFmtId="170" fontId="1" fillId="0" borderId="0" xfId="0" applyNumberFormat="1" applyFont="1" applyFill="1" applyBorder="1"/>
    <xf numFmtId="170" fontId="1" fillId="0" borderId="0" xfId="0" applyNumberFormat="1" applyFont="1" applyFill="1"/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wrapText="1"/>
    </xf>
    <xf numFmtId="0" fontId="3" fillId="0" borderId="0" xfId="0" applyNumberFormat="1" applyFont="1" applyFill="1" applyAlignment="1" applyProtection="1">
      <alignment horizontal="center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8" fillId="0" borderId="0" xfId="3" applyNumberFormat="1" applyFont="1" applyFill="1" applyAlignment="1" applyProtection="1">
      <alignment horizontal="center" vertical="center" wrapText="1"/>
    </xf>
    <xf numFmtId="0" fontId="15" fillId="0" borderId="0" xfId="0" applyNumberFormat="1" applyFont="1" applyFill="1" applyAlignment="1" applyProtection="1">
      <alignment horizontal="center" vertical="justify"/>
    </xf>
  </cellXfs>
  <cellStyles count="10">
    <cellStyle name="Normal_Доходи" xfId="1" xr:uid="{00000000-0005-0000-0000-000000000000}"/>
    <cellStyle name="Звичайний 2" xfId="2" xr:uid="{00000000-0005-0000-0000-000001000000}"/>
    <cellStyle name="Звичайний 23" xfId="9" xr:uid="{00000000-0005-0000-0000-000002000000}"/>
    <cellStyle name="Звичайний 3" xfId="3" xr:uid="{00000000-0005-0000-0000-000003000000}"/>
    <cellStyle name="Звичайний 4" xfId="4" xr:uid="{00000000-0005-0000-0000-000004000000}"/>
    <cellStyle name="Звичайний 5" xfId="5" xr:uid="{00000000-0005-0000-0000-000005000000}"/>
    <cellStyle name="Звичайний 6" xfId="6" xr:uid="{00000000-0005-0000-0000-000006000000}"/>
    <cellStyle name="Обычный" xfId="0" builtinId="0"/>
    <cellStyle name="Обычный 2" xfId="7" xr:uid="{00000000-0005-0000-0000-000008000000}"/>
    <cellStyle name="Фінансовий 2" xfId="8" xr:uid="{00000000-0005-0000-0000-000009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5"/>
  <sheetViews>
    <sheetView showGridLines="0" showZeros="0" tabSelected="1" view="pageBreakPreview" topLeftCell="A4" zoomScale="85" zoomScaleNormal="85" zoomScaleSheetLayoutView="85" workbookViewId="0">
      <selection activeCell="B14" sqref="B14"/>
    </sheetView>
  </sheetViews>
  <sheetFormatPr defaultColWidth="9.140625" defaultRowHeight="13.15" x14ac:dyDescent="0.4"/>
  <cols>
    <col min="1" max="2" width="17" style="1" customWidth="1"/>
    <col min="3" max="3" width="53.85546875" style="1" customWidth="1"/>
    <col min="4" max="4" width="21.35546875" style="1" customWidth="1"/>
    <col min="5" max="5" width="17" style="1" customWidth="1"/>
    <col min="6" max="6" width="16.640625" style="1" customWidth="1"/>
    <col min="7" max="7" width="14" style="1" customWidth="1"/>
    <col min="8" max="8" width="15.640625" style="1" customWidth="1"/>
    <col min="9" max="9" width="16.35546875" style="1" customWidth="1"/>
    <col min="10" max="10" width="15" style="31" customWidth="1"/>
    <col min="11" max="12" width="14.35546875" style="31" customWidth="1"/>
    <col min="13" max="13" width="14.85546875" style="31" customWidth="1"/>
    <col min="14" max="14" width="19.35546875" style="1" customWidth="1"/>
    <col min="15" max="15" width="9.140625" style="5" customWidth="1"/>
    <col min="16" max="16" width="13.85546875" style="5" bestFit="1" customWidth="1"/>
    <col min="17" max="17" width="23" style="5" customWidth="1"/>
    <col min="18" max="255" width="9.140625" style="5" customWidth="1"/>
    <col min="256" max="16384" width="9.140625" style="5"/>
  </cols>
  <sheetData>
    <row r="1" spans="1:19" ht="84.95" customHeight="1" x14ac:dyDescent="0.4">
      <c r="D1" s="2"/>
      <c r="E1" s="2"/>
      <c r="F1" s="2"/>
      <c r="G1" s="2"/>
      <c r="H1" s="2"/>
      <c r="I1" s="2"/>
      <c r="J1" s="29"/>
      <c r="K1" s="53" t="s">
        <v>19</v>
      </c>
      <c r="L1" s="53"/>
      <c r="M1" s="53"/>
      <c r="N1" s="53"/>
    </row>
    <row r="2" spans="1:19" ht="55.5" customHeight="1" x14ac:dyDescent="0.4">
      <c r="A2" s="50" t="s">
        <v>21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</row>
    <row r="3" spans="1:19" ht="17.25" x14ac:dyDescent="0.45">
      <c r="A3" s="3"/>
      <c r="B3" s="6"/>
      <c r="C3" s="6"/>
      <c r="D3" s="35"/>
      <c r="E3" s="36"/>
      <c r="F3" s="37"/>
      <c r="G3" s="35"/>
      <c r="H3" s="36"/>
      <c r="I3" s="4"/>
      <c r="J3" s="30"/>
      <c r="K3" s="30"/>
      <c r="L3" s="30"/>
      <c r="M3" s="30"/>
      <c r="N3" s="14" t="s">
        <v>13</v>
      </c>
    </row>
    <row r="4" spans="1:19" x14ac:dyDescent="0.4">
      <c r="A4" s="52" t="s">
        <v>0</v>
      </c>
      <c r="B4" s="52" t="s">
        <v>1</v>
      </c>
      <c r="C4" s="52" t="s">
        <v>11</v>
      </c>
      <c r="D4" s="52" t="s">
        <v>2</v>
      </c>
      <c r="E4" s="52"/>
      <c r="F4" s="52"/>
      <c r="G4" s="52"/>
      <c r="H4" s="52"/>
      <c r="I4" s="52" t="s">
        <v>3</v>
      </c>
      <c r="J4" s="52"/>
      <c r="K4" s="52"/>
      <c r="L4" s="52"/>
      <c r="M4" s="52"/>
      <c r="N4" s="52" t="s">
        <v>10</v>
      </c>
    </row>
    <row r="5" spans="1:19" x14ac:dyDescent="0.4">
      <c r="A5" s="52"/>
      <c r="B5" s="52"/>
      <c r="C5" s="52"/>
      <c r="D5" s="52" t="s">
        <v>4</v>
      </c>
      <c r="E5" s="49" t="s">
        <v>6</v>
      </c>
      <c r="F5" s="52" t="s">
        <v>9</v>
      </c>
      <c r="G5" s="52"/>
      <c r="H5" s="49" t="s">
        <v>8</v>
      </c>
      <c r="I5" s="52" t="s">
        <v>4</v>
      </c>
      <c r="J5" s="49" t="s">
        <v>6</v>
      </c>
      <c r="K5" s="52" t="s">
        <v>9</v>
      </c>
      <c r="L5" s="52"/>
      <c r="M5" s="49" t="s">
        <v>8</v>
      </c>
      <c r="N5" s="52"/>
    </row>
    <row r="6" spans="1:19" ht="70.5" customHeight="1" x14ac:dyDescent="0.4">
      <c r="A6" s="52"/>
      <c r="B6" s="52"/>
      <c r="C6" s="52"/>
      <c r="D6" s="52"/>
      <c r="E6" s="49"/>
      <c r="F6" s="28" t="s">
        <v>5</v>
      </c>
      <c r="G6" s="28" t="s">
        <v>7</v>
      </c>
      <c r="H6" s="49"/>
      <c r="I6" s="52"/>
      <c r="J6" s="49"/>
      <c r="K6" s="28" t="s">
        <v>5</v>
      </c>
      <c r="L6" s="28" t="s">
        <v>7</v>
      </c>
      <c r="M6" s="49"/>
      <c r="N6" s="52"/>
    </row>
    <row r="7" spans="1:19" s="7" customFormat="1" ht="27.75" customHeight="1" x14ac:dyDescent="0.4">
      <c r="A7" s="17"/>
      <c r="B7" s="17"/>
      <c r="C7" s="18" t="s">
        <v>12</v>
      </c>
      <c r="D7" s="17">
        <v>1357529248.8</v>
      </c>
      <c r="E7" s="39">
        <v>1203539759.3</v>
      </c>
      <c r="F7" s="39">
        <v>239157857.70000002</v>
      </c>
      <c r="G7" s="39">
        <v>9199364.9000000004</v>
      </c>
      <c r="H7" s="17">
        <v>152489489.5</v>
      </c>
      <c r="I7" s="39">
        <f>153547984.2</f>
        <v>153547984.19999999</v>
      </c>
      <c r="J7" s="39">
        <f>70273506.2</f>
        <v>70273506.200000003</v>
      </c>
      <c r="K7" s="39">
        <f>6675973.4</f>
        <v>6675973.4000000004</v>
      </c>
      <c r="L7" s="39">
        <f>2955887.1</f>
        <v>2955887.1</v>
      </c>
      <c r="M7" s="39">
        <f>83274478</f>
        <v>83274478</v>
      </c>
      <c r="N7" s="17">
        <f>D7+I7</f>
        <v>1511077233</v>
      </c>
      <c r="P7" s="47"/>
      <c r="Q7" s="47"/>
      <c r="S7" s="46"/>
    </row>
    <row r="8" spans="1:19" s="38" customFormat="1" ht="24" customHeight="1" x14ac:dyDescent="0.4">
      <c r="A8" s="19">
        <v>2100000</v>
      </c>
      <c r="B8" s="20" t="s">
        <v>14</v>
      </c>
      <c r="C8" s="21" t="s">
        <v>15</v>
      </c>
      <c r="D8" s="40">
        <v>143639032.09999999</v>
      </c>
      <c r="E8" s="41">
        <v>106941591.2</v>
      </c>
      <c r="F8" s="41">
        <v>69694215.299999997</v>
      </c>
      <c r="G8" s="41">
        <v>3042603.5</v>
      </c>
      <c r="H8" s="17">
        <v>36697440.899999999</v>
      </c>
      <c r="I8" s="41">
        <f>1456752.2</f>
        <v>1456752.2</v>
      </c>
      <c r="J8" s="41">
        <f>1260984.1</f>
        <v>1260984.1000000001</v>
      </c>
      <c r="K8" s="41">
        <f>262433.5</f>
        <v>262433.5</v>
      </c>
      <c r="L8" s="41">
        <f>226351.6</f>
        <v>226351.6</v>
      </c>
      <c r="M8" s="41">
        <f>195768.1</f>
        <v>195768.1</v>
      </c>
      <c r="N8" s="17">
        <f>D8+I8</f>
        <v>145095784.29999998</v>
      </c>
      <c r="P8" s="48"/>
      <c r="Q8" s="47"/>
      <c r="S8" s="46"/>
    </row>
    <row r="9" spans="1:19" s="38" customFormat="1" ht="24" customHeight="1" x14ac:dyDescent="0.4">
      <c r="A9" s="22">
        <v>2101000</v>
      </c>
      <c r="B9" s="23" t="s">
        <v>14</v>
      </c>
      <c r="C9" s="24" t="s">
        <v>16</v>
      </c>
      <c r="D9" s="42">
        <v>142336038.70000002</v>
      </c>
      <c r="E9" s="41">
        <v>105856375</v>
      </c>
      <c r="F9" s="41">
        <v>68974708.299999997</v>
      </c>
      <c r="G9" s="41">
        <v>3001512.8</v>
      </c>
      <c r="H9" s="42">
        <v>36479663.700000003</v>
      </c>
      <c r="I9" s="41">
        <f>1433365.5</f>
        <v>1433365.5</v>
      </c>
      <c r="J9" s="41">
        <f>1241599.7</f>
        <v>1241599.7</v>
      </c>
      <c r="K9" s="41">
        <f>262235.4</f>
        <v>262235.40000000002</v>
      </c>
      <c r="L9" s="41">
        <f>223709.4</f>
        <v>223709.4</v>
      </c>
      <c r="M9" s="41">
        <f>191765.8</f>
        <v>191765.8</v>
      </c>
      <c r="N9" s="42">
        <f t="shared" ref="N9:N11" si="0">D9+I9</f>
        <v>143769404.20000002</v>
      </c>
      <c r="P9" s="48"/>
      <c r="Q9" s="47"/>
      <c r="S9" s="46"/>
    </row>
    <row r="10" spans="1:19" s="38" customFormat="1" ht="52.5" x14ac:dyDescent="0.4">
      <c r="A10" s="25">
        <v>211020</v>
      </c>
      <c r="B10" s="25" t="s">
        <v>17</v>
      </c>
      <c r="C10" s="26" t="s">
        <v>20</v>
      </c>
      <c r="D10" s="43">
        <v>109458354.2</v>
      </c>
      <c r="E10" s="44">
        <v>105334664.7</v>
      </c>
      <c r="F10" s="43">
        <v>68603230</v>
      </c>
      <c r="G10" s="43">
        <v>3001512.8</v>
      </c>
      <c r="H10" s="43">
        <v>4123689.5</v>
      </c>
      <c r="I10" s="44">
        <f>1356589</f>
        <v>1356589</v>
      </c>
      <c r="J10" s="44">
        <f>1228399.7</f>
        <v>1228399.7</v>
      </c>
      <c r="K10" s="44">
        <f>262235.4</f>
        <v>262235.40000000002</v>
      </c>
      <c r="L10" s="44">
        <f>223709.4</f>
        <v>223709.4</v>
      </c>
      <c r="M10" s="44">
        <f>128189.3</f>
        <v>128189.3</v>
      </c>
      <c r="N10" s="43">
        <f t="shared" si="0"/>
        <v>110814943.2</v>
      </c>
      <c r="P10" s="48"/>
      <c r="Q10" s="47"/>
      <c r="S10" s="46"/>
    </row>
    <row r="11" spans="1:19" s="38" customFormat="1" ht="26.25" x14ac:dyDescent="0.4">
      <c r="A11" s="25">
        <v>2101150</v>
      </c>
      <c r="B11" s="25" t="s">
        <v>17</v>
      </c>
      <c r="C11" s="26" t="s">
        <v>18</v>
      </c>
      <c r="D11" s="43">
        <v>29083308.899999999</v>
      </c>
      <c r="E11" s="44">
        <v>18300</v>
      </c>
      <c r="F11" s="43">
        <v>0</v>
      </c>
      <c r="G11" s="43">
        <v>0</v>
      </c>
      <c r="H11" s="43">
        <v>28965008.899999999</v>
      </c>
      <c r="I11" s="44">
        <f>34592.9</f>
        <v>34592.9</v>
      </c>
      <c r="J11" s="44">
        <f>13200</f>
        <v>13200</v>
      </c>
      <c r="K11" s="44"/>
      <c r="L11" s="44"/>
      <c r="M11" s="44">
        <f>21392.9</f>
        <v>21392.9</v>
      </c>
      <c r="N11" s="43">
        <f t="shared" si="0"/>
        <v>29117901.799999997</v>
      </c>
      <c r="Q11" s="47"/>
    </row>
    <row r="12" spans="1:19" x14ac:dyDescent="0.4">
      <c r="H12" s="27"/>
      <c r="Q12" s="47"/>
    </row>
    <row r="13" spans="1:19" ht="17.649999999999999" x14ac:dyDescent="0.5">
      <c r="C13" s="8"/>
      <c r="D13" s="16"/>
      <c r="E13" s="15"/>
      <c r="F13" s="16"/>
      <c r="G13" s="15"/>
      <c r="J13" s="32"/>
      <c r="K13" s="33"/>
      <c r="L13" s="34"/>
      <c r="M13" s="34"/>
      <c r="N13" s="13"/>
    </row>
    <row r="14" spans="1:19" ht="17.649999999999999" x14ac:dyDescent="0.4">
      <c r="B14" s="45"/>
      <c r="C14" s="9"/>
      <c r="G14" s="12"/>
      <c r="K14" s="34"/>
      <c r="L14" s="34"/>
      <c r="M14" s="54"/>
      <c r="N14" s="54"/>
    </row>
    <row r="15" spans="1:19" ht="17.649999999999999" x14ac:dyDescent="0.4">
      <c r="H15" s="11"/>
      <c r="K15" s="34"/>
      <c r="L15" s="34"/>
      <c r="M15" s="34"/>
      <c r="N15" s="13"/>
    </row>
    <row r="16" spans="1:19" ht="17.649999999999999" x14ac:dyDescent="0.4">
      <c r="K16" s="34"/>
      <c r="L16" s="34"/>
      <c r="M16" s="34"/>
      <c r="N16" s="13"/>
    </row>
    <row r="17" spans="4:14" ht="17.649999999999999" x14ac:dyDescent="0.4">
      <c r="D17" s="11"/>
      <c r="E17" s="11"/>
      <c r="F17" s="10"/>
      <c r="H17" s="11"/>
      <c r="K17" s="34"/>
      <c r="L17" s="34"/>
      <c r="M17" s="34"/>
      <c r="N17" s="13"/>
    </row>
    <row r="18" spans="4:14" ht="17.649999999999999" x14ac:dyDescent="0.4">
      <c r="D18" s="11"/>
      <c r="E18" s="11"/>
      <c r="F18" s="11"/>
      <c r="H18" s="11"/>
      <c r="K18" s="34"/>
      <c r="L18" s="34"/>
      <c r="M18" s="34"/>
      <c r="N18" s="13"/>
    </row>
    <row r="19" spans="4:14" ht="17.649999999999999" x14ac:dyDescent="0.4">
      <c r="D19" s="11"/>
      <c r="E19" s="12"/>
      <c r="K19" s="34"/>
      <c r="L19" s="34"/>
      <c r="M19" s="34"/>
      <c r="N19" s="13"/>
    </row>
    <row r="20" spans="4:14" ht="17.649999999999999" x14ac:dyDescent="0.4">
      <c r="E20" s="12"/>
      <c r="F20" s="10"/>
      <c r="G20" s="12"/>
      <c r="H20" s="12"/>
      <c r="K20" s="34"/>
      <c r="L20" s="34"/>
      <c r="M20" s="34"/>
      <c r="N20" s="13"/>
    </row>
    <row r="21" spans="4:14" ht="17.649999999999999" x14ac:dyDescent="0.4">
      <c r="E21" s="12"/>
      <c r="F21" s="11"/>
      <c r="H21" s="12"/>
      <c r="K21" s="34"/>
      <c r="L21" s="34"/>
      <c r="M21" s="34"/>
      <c r="N21" s="13"/>
    </row>
    <row r="22" spans="4:14" ht="17.649999999999999" x14ac:dyDescent="0.4">
      <c r="D22" s="12"/>
      <c r="F22" s="11"/>
      <c r="K22" s="34"/>
      <c r="L22" s="34"/>
      <c r="M22" s="34"/>
      <c r="N22" s="13"/>
    </row>
    <row r="23" spans="4:14" ht="17.649999999999999" x14ac:dyDescent="0.4">
      <c r="K23" s="34"/>
      <c r="L23" s="34"/>
      <c r="M23" s="34"/>
      <c r="N23" s="13"/>
    </row>
    <row r="24" spans="4:14" ht="17.649999999999999" x14ac:dyDescent="0.4">
      <c r="D24" s="11"/>
      <c r="E24" s="11"/>
      <c r="K24" s="34"/>
      <c r="L24" s="34"/>
      <c r="M24" s="34"/>
      <c r="N24" s="13"/>
    </row>
    <row r="25" spans="4:14" ht="17.649999999999999" x14ac:dyDescent="0.4">
      <c r="K25" s="34"/>
      <c r="L25" s="34"/>
      <c r="M25" s="34"/>
      <c r="N25" s="13"/>
    </row>
    <row r="26" spans="4:14" ht="17.649999999999999" x14ac:dyDescent="0.4">
      <c r="K26" s="34"/>
      <c r="L26" s="34"/>
      <c r="M26" s="34"/>
      <c r="N26" s="13"/>
    </row>
    <row r="27" spans="4:14" ht="17.649999999999999" x14ac:dyDescent="0.4">
      <c r="K27" s="34"/>
      <c r="L27" s="34"/>
      <c r="M27" s="34"/>
      <c r="N27" s="13"/>
    </row>
    <row r="28" spans="4:14" ht="17.649999999999999" x14ac:dyDescent="0.4">
      <c r="K28" s="34"/>
      <c r="L28" s="34"/>
      <c r="M28" s="34"/>
      <c r="N28" s="13"/>
    </row>
    <row r="29" spans="4:14" ht="17.649999999999999" x14ac:dyDescent="0.4">
      <c r="K29" s="34"/>
      <c r="L29" s="34"/>
      <c r="M29" s="34"/>
      <c r="N29" s="13"/>
    </row>
    <row r="30" spans="4:14" ht="17.649999999999999" x14ac:dyDescent="0.4">
      <c r="K30" s="34"/>
      <c r="L30" s="34"/>
      <c r="M30" s="34"/>
      <c r="N30" s="13"/>
    </row>
    <row r="31" spans="4:14" ht="17.649999999999999" x14ac:dyDescent="0.4">
      <c r="K31" s="34"/>
      <c r="L31" s="34"/>
      <c r="M31" s="34"/>
      <c r="N31" s="13"/>
    </row>
    <row r="32" spans="4:14" ht="17.649999999999999" x14ac:dyDescent="0.4">
      <c r="K32" s="34"/>
      <c r="L32" s="34"/>
      <c r="M32" s="34"/>
      <c r="N32" s="13"/>
    </row>
    <row r="33" spans="11:14" ht="17.649999999999999" x14ac:dyDescent="0.4">
      <c r="K33" s="34"/>
      <c r="L33" s="34"/>
      <c r="M33" s="34"/>
      <c r="N33" s="13"/>
    </row>
    <row r="34" spans="11:14" ht="17.649999999999999" x14ac:dyDescent="0.4">
      <c r="K34" s="34"/>
      <c r="L34" s="34"/>
      <c r="M34" s="34"/>
      <c r="N34" s="13"/>
    </row>
    <row r="35" spans="11:14" ht="17.649999999999999" x14ac:dyDescent="0.4">
      <c r="K35" s="34"/>
      <c r="L35" s="34"/>
      <c r="M35" s="34"/>
      <c r="N35" s="13"/>
    </row>
  </sheetData>
  <mergeCells count="17">
    <mergeCell ref="H5:H6"/>
    <mergeCell ref="J5:J6"/>
    <mergeCell ref="A2:N2"/>
    <mergeCell ref="I4:M4"/>
    <mergeCell ref="K1:N1"/>
    <mergeCell ref="M14:N14"/>
    <mergeCell ref="A4:A6"/>
    <mergeCell ref="D5:D6"/>
    <mergeCell ref="F5:G5"/>
    <mergeCell ref="N4:N6"/>
    <mergeCell ref="B4:B6"/>
    <mergeCell ref="K5:L5"/>
    <mergeCell ref="M5:M6"/>
    <mergeCell ref="C4:C6"/>
    <mergeCell ref="I5:I6"/>
    <mergeCell ref="D4:H4"/>
    <mergeCell ref="E5:E6"/>
  </mergeCells>
  <phoneticPr fontId="13" type="noConversion"/>
  <printOptions horizontalCentered="1"/>
  <pageMargins left="0.59055118110236227" right="0.39370078740157483" top="0.59055118110236227" bottom="0.59055118110236227" header="0.39370078740157483" footer="0.39370078740157483"/>
  <pageSetup paperSize="9" scale="57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ardDocument" ma:contentTypeID="0x0101005082CF9611B70740801F57C691914AA100112606590970F34A82426E1C2D62EACA" ma:contentTypeVersion="5" ma:contentTypeDescription="Create a new document." ma:contentTypeScope="" ma:versionID="e88d032e5c05709882a2872344745ac7">
  <xsd:schema xmlns:xsd="http://www.w3.org/2001/XMLSchema" xmlns:xs="http://www.w3.org/2001/XMLSchema" xmlns:p="http://schemas.microsoft.com/office/2006/metadata/properties" xmlns:ns2="34080153-28b6-45f6-b1c8-49842029d766" targetNamespace="http://schemas.microsoft.com/office/2006/metadata/properties" ma:root="true" ma:fieldsID="a882dbd854289878c5a6b1c409cdc962" ns2:_="">
    <xsd:import namespace="34080153-28b6-45f6-b1c8-49842029d766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080153-28b6-45f6-b1c8-49842029d76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Спільний доступ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755F190-43DD-49EA-93FB-2B3A5B8B40F3}">
  <ds:schemaRefs>
    <ds:schemaRef ds:uri="http://purl.org/dc/terms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purl.org/dc/dcmitype/"/>
    <ds:schemaRef ds:uri="34080153-28b6-45f6-b1c8-49842029d766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3EB94F69-616E-4DE9-80EF-394F34B89D4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0CCB66D-7225-4BDE-9A90-6942192779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4080153-28b6-45f6-b1c8-49842029d76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dod_2</vt:lpstr>
      <vt:lpstr>dod_2!Заголовки_для_печати</vt:lpstr>
      <vt:lpstr>dod_2!Область_печати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2022-02-09T04:17:42Z</dcterms:created>
  <dcterms:modified xsi:type="dcterms:W3CDTF">2022-02-09T04:17:42Z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0x0101005082CF9611B70740801F57C691914AA100112606590970F34A82426E1C2D62EACA</vt:lpwstr>
  </property>
</Properties>
</file>